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1ST SEM REPORT" sheetId="1" r:id="rId1"/>
    <sheet name="Sheet1" sheetId="2" r:id="rId2"/>
    <sheet name="Sheet2" sheetId="3" r:id="rId3"/>
  </sheets>
  <definedNames>
    <definedName name="_xlnm.Print_Area" localSheetId="0">'1ST SEM REPORT'!$A$1:$AP$160</definedName>
    <definedName name="_xlnm.Print_Titles" localSheetId="0">'1ST SEM REPORT'!$5:$9</definedName>
  </definedNames>
  <calcPr fullCalcOnLoad="1"/>
</workbook>
</file>

<file path=xl/sharedStrings.xml><?xml version="1.0" encoding="utf-8"?>
<sst xmlns="http://schemas.openxmlformats.org/spreadsheetml/2006/main" count="434" uniqueCount="183">
  <si>
    <t>Monitoring tool on the Technical Assistance and Resource Augmentation Provided to Intermediaries</t>
  </si>
  <si>
    <t>A. Local Government Unit</t>
  </si>
  <si>
    <t>Province</t>
  </si>
  <si>
    <t>Dist</t>
  </si>
  <si>
    <t>Municipality</t>
  </si>
  <si>
    <t>Period</t>
  </si>
  <si>
    <t>RESOURCE AUGMENTATION PROVIDED</t>
  </si>
  <si>
    <t>Financial Assistance</t>
  </si>
  <si>
    <t>SEA-K</t>
  </si>
  <si>
    <t>DISASTER MANAGEMENT</t>
  </si>
  <si>
    <t>Trainings</t>
  </si>
  <si>
    <t># families</t>
  </si>
  <si>
    <t>Amt</t>
  </si>
  <si>
    <t>CSAP</t>
  </si>
  <si>
    <t>Amnt</t>
  </si>
  <si>
    <t>No.of trng</t>
  </si>
  <si>
    <t>Amount</t>
  </si>
  <si>
    <t># fam/units</t>
  </si>
  <si>
    <t>Batanes</t>
  </si>
  <si>
    <t>Lone</t>
  </si>
  <si>
    <t>Basco</t>
  </si>
  <si>
    <t>Ivana</t>
  </si>
  <si>
    <t>Itbayat</t>
  </si>
  <si>
    <t>Uyugan</t>
  </si>
  <si>
    <t>Cagayan</t>
  </si>
  <si>
    <t>I</t>
  </si>
  <si>
    <t>Alcala</t>
  </si>
  <si>
    <t>Aparri</t>
  </si>
  <si>
    <t>Baggao</t>
  </si>
  <si>
    <t>Buguey</t>
  </si>
  <si>
    <t>Camalaniugan</t>
  </si>
  <si>
    <t>Gattaran</t>
  </si>
  <si>
    <t>Gonzaga</t>
  </si>
  <si>
    <t>Lallo</t>
  </si>
  <si>
    <t>Sta. Ana</t>
  </si>
  <si>
    <t>Sta. Teresita</t>
  </si>
  <si>
    <t>II</t>
  </si>
  <si>
    <t>Abulug</t>
  </si>
  <si>
    <t>Allacapan</t>
  </si>
  <si>
    <t>Ballesteros</t>
  </si>
  <si>
    <t>Calayan</t>
  </si>
  <si>
    <t>Claveria</t>
  </si>
  <si>
    <t>Lasam</t>
  </si>
  <si>
    <t>Pamplona</t>
  </si>
  <si>
    <t>Piat</t>
  </si>
  <si>
    <t>Rizal</t>
  </si>
  <si>
    <t>Sanchez Mira</t>
  </si>
  <si>
    <t>Sta. Praxedes</t>
  </si>
  <si>
    <t>Sto Niño</t>
  </si>
  <si>
    <t>III</t>
  </si>
  <si>
    <t>Amulung</t>
  </si>
  <si>
    <t>Enrile</t>
  </si>
  <si>
    <t>Iguig</t>
  </si>
  <si>
    <t>Peñablanca</t>
  </si>
  <si>
    <t>Solana</t>
  </si>
  <si>
    <t>Tuao</t>
  </si>
  <si>
    <t>Tuguegarao City</t>
  </si>
  <si>
    <t>Cabagan</t>
  </si>
  <si>
    <t>Delfin Albano</t>
  </si>
  <si>
    <t>Divilacan</t>
  </si>
  <si>
    <t>Ilagan</t>
  </si>
  <si>
    <t>Maconacon</t>
  </si>
  <si>
    <t>San Pablo</t>
  </si>
  <si>
    <t>Sta. Maria</t>
  </si>
  <si>
    <t>Sto. Tomas</t>
  </si>
  <si>
    <t>Palanan</t>
  </si>
  <si>
    <t>Tumauini</t>
  </si>
  <si>
    <t>Aurora</t>
  </si>
  <si>
    <t>Benito Soliven</t>
  </si>
  <si>
    <t>Burgos</t>
  </si>
  <si>
    <t>Gamu</t>
  </si>
  <si>
    <t>Mallig</t>
  </si>
  <si>
    <t>Quezon</t>
  </si>
  <si>
    <t>Naguilian</t>
  </si>
  <si>
    <t>Quirino</t>
  </si>
  <si>
    <t>Roxas</t>
  </si>
  <si>
    <t>San Mariano</t>
  </si>
  <si>
    <t>San Manuel</t>
  </si>
  <si>
    <t>Alicia</t>
  </si>
  <si>
    <t>Angadanan</t>
  </si>
  <si>
    <t>Cabatuan</t>
  </si>
  <si>
    <t>Cauayan City</t>
  </si>
  <si>
    <t>Luna</t>
  </si>
  <si>
    <t>Reina Mercedes</t>
  </si>
  <si>
    <t>San Guillermo</t>
  </si>
  <si>
    <t>San Mateo</t>
  </si>
  <si>
    <t>IV</t>
  </si>
  <si>
    <t>Cordon</t>
  </si>
  <si>
    <t>Dinapigue</t>
  </si>
  <si>
    <t>Echague</t>
  </si>
  <si>
    <t>Jones</t>
  </si>
  <si>
    <t>Ramon</t>
  </si>
  <si>
    <t>San Isidro</t>
  </si>
  <si>
    <t>San Agustin</t>
  </si>
  <si>
    <t>Santiago City</t>
  </si>
  <si>
    <t>Aglipay</t>
  </si>
  <si>
    <t>Cabarroguis</t>
  </si>
  <si>
    <t>Diffun</t>
  </si>
  <si>
    <t>Maddela</t>
  </si>
  <si>
    <t>Nagtipunan</t>
  </si>
  <si>
    <t>Saguday</t>
  </si>
  <si>
    <t>Ambaguio</t>
  </si>
  <si>
    <t>Aritao</t>
  </si>
  <si>
    <t>Bagabag</t>
  </si>
  <si>
    <t>Bambang</t>
  </si>
  <si>
    <t>Bayombong</t>
  </si>
  <si>
    <t>Diadi</t>
  </si>
  <si>
    <t>Dupax del Norte</t>
  </si>
  <si>
    <t>Dupax del Sur</t>
  </si>
  <si>
    <t>Kasibu</t>
  </si>
  <si>
    <t>Kayapa</t>
  </si>
  <si>
    <t>Sta. Fe</t>
  </si>
  <si>
    <t>Solano</t>
  </si>
  <si>
    <t>Villaverde</t>
  </si>
  <si>
    <t>Total</t>
  </si>
  <si>
    <t>Reviewed by:</t>
  </si>
  <si>
    <t>ARNEL B. GARCIA</t>
  </si>
  <si>
    <t>Regional Director</t>
  </si>
  <si>
    <t>N. Vizcaya</t>
  </si>
  <si>
    <t>LUCIA S. ALAN</t>
  </si>
  <si>
    <t xml:space="preserve"> Isabela</t>
  </si>
  <si>
    <t>Other Regions</t>
  </si>
  <si>
    <t>Grand Total</t>
  </si>
  <si>
    <t>Cash for-Work</t>
  </si>
  <si>
    <t>Sub-total</t>
  </si>
  <si>
    <t>Acting Chief-TAD</t>
  </si>
  <si>
    <t>ARNEL   B. GARCIA</t>
  </si>
  <si>
    <t># of person</t>
  </si>
  <si>
    <t>ESA</t>
  </si>
  <si>
    <t>Food-for-Work</t>
  </si>
  <si>
    <t>Relief Assistance</t>
  </si>
  <si>
    <t>Alfonso Castaneda</t>
  </si>
  <si>
    <t># of families</t>
  </si>
  <si>
    <t>Mahatao</t>
  </si>
  <si>
    <t>Prepared by :</t>
  </si>
  <si>
    <t>Noted by :</t>
  </si>
  <si>
    <t>MA. SOCORRO L. DOMINGO</t>
  </si>
  <si>
    <t>Planning Officer I</t>
  </si>
  <si>
    <t>DSWD FO 2</t>
  </si>
  <si>
    <t>#  of person</t>
  </si>
  <si>
    <t># of fam. packs</t>
  </si>
  <si>
    <t>Oct. - Dec.</t>
  </si>
  <si>
    <t>Oct. - Decc.</t>
  </si>
  <si>
    <t>Oct.-Dec.</t>
  </si>
  <si>
    <t>4Ps</t>
  </si>
  <si>
    <t># of HH benef.</t>
  </si>
  <si>
    <t>Health</t>
  </si>
  <si>
    <t>Education</t>
  </si>
  <si>
    <t>CRISIS INTERVENTION UNIT (CIU)</t>
  </si>
  <si>
    <t>Provision of Philhealth Cards to Indigent Clients</t>
  </si>
  <si>
    <t>COMMUNITY BASED SERVICES</t>
  </si>
  <si>
    <t>CNSP</t>
  </si>
  <si>
    <t>WEDC</t>
  </si>
  <si>
    <t>Foster Families</t>
  </si>
  <si>
    <t>OFWs</t>
  </si>
  <si>
    <t>Sabtang</t>
  </si>
  <si>
    <t>2ND SEMESTER REPORT, CY 2010</t>
  </si>
  <si>
    <t>Jan. - March</t>
  </si>
  <si>
    <t>Jan.-March</t>
  </si>
  <si>
    <t>Amt.</t>
  </si>
  <si>
    <t># of Units</t>
  </si>
  <si>
    <t>Quirino Province</t>
  </si>
  <si>
    <t># of benef.</t>
  </si>
  <si>
    <t>ARNEL B. GARCIA, CESO III</t>
  </si>
  <si>
    <t>PDAF</t>
  </si>
  <si>
    <t>Cong. Randolf Ting</t>
  </si>
  <si>
    <t>DWPE Radyo ng Bayan</t>
  </si>
  <si>
    <t>Approved by :</t>
  </si>
  <si>
    <t>Regional Director'</t>
  </si>
  <si>
    <t>SOCIAL PENSION to Indigent Senior Citizens</t>
  </si>
  <si>
    <t>#  of SC</t>
  </si>
  <si>
    <t>Cong. Gonzales (CIBAC)</t>
  </si>
  <si>
    <t>CEDC</t>
  </si>
  <si>
    <t>FHONA</t>
  </si>
  <si>
    <t>Trafficked Person</t>
  </si>
  <si>
    <t>DIONISIA A. TUMBALI</t>
  </si>
  <si>
    <t>Unit Head - Planning Unit</t>
  </si>
  <si>
    <t>VIOLETA A. CRUZ</t>
  </si>
  <si>
    <t>1st Semester, CY 2013</t>
  </si>
  <si>
    <t>Cong. Godofredo Arquiza</t>
  </si>
  <si>
    <t>.</t>
  </si>
  <si>
    <t># of HH  benef.</t>
  </si>
  <si>
    <t># of children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</si>
</sst>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#.00"/>
    <numFmt numFmtId="171" formatCode="0;[Red]0"/>
    <numFmt numFmtId="172" formatCode="#,##0.0"/>
    <numFmt numFmtId="173" formatCode="#,##0;[Red]#,##0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00"/>
    <numFmt numFmtId="178" formatCode="0.00;[Red]0.00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double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4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" fontId="46" fillId="0" borderId="1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 wrapText="1"/>
    </xf>
    <xf numFmtId="4" fontId="47" fillId="0" borderId="14" xfId="0" applyNumberFormat="1" applyFont="1" applyBorder="1" applyAlignment="1">
      <alignment/>
    </xf>
    <xf numFmtId="4" fontId="46" fillId="0" borderId="15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left" vertical="center" wrapText="1"/>
    </xf>
    <xf numFmtId="4" fontId="47" fillId="0" borderId="17" xfId="0" applyNumberFormat="1" applyFont="1" applyBorder="1" applyAlignment="1">
      <alignment/>
    </xf>
    <xf numFmtId="0" fontId="48" fillId="0" borderId="18" xfId="0" applyFont="1" applyBorder="1" applyAlignment="1">
      <alignment horizontal="left" indent="2"/>
    </xf>
    <xf numFmtId="4" fontId="48" fillId="0" borderId="19" xfId="0" applyNumberFormat="1" applyFont="1" applyBorder="1" applyAlignment="1">
      <alignment/>
    </xf>
    <xf numFmtId="0" fontId="47" fillId="0" borderId="20" xfId="0" applyFont="1" applyBorder="1" applyAlignment="1">
      <alignment horizontal="left"/>
    </xf>
    <xf numFmtId="4" fontId="47" fillId="0" borderId="21" xfId="0" applyNumberFormat="1" applyFont="1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4" fontId="47" fillId="0" borderId="23" xfId="0" applyNumberFormat="1" applyFont="1" applyBorder="1" applyAlignment="1">
      <alignment/>
    </xf>
    <xf numFmtId="0" fontId="48" fillId="0" borderId="24" xfId="0" applyFont="1" applyBorder="1" applyAlignment="1">
      <alignment horizontal="left" indent="2"/>
    </xf>
    <xf numFmtId="0" fontId="48" fillId="0" borderId="18" xfId="0" applyFont="1" applyBorder="1" applyAlignment="1">
      <alignment horizontal="center"/>
    </xf>
    <xf numFmtId="4" fontId="48" fillId="0" borderId="25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8" fillId="0" borderId="18" xfId="0" applyFont="1" applyBorder="1" applyAlignment="1">
      <alignment horizontal="left" indent="1"/>
    </xf>
    <xf numFmtId="3" fontId="47" fillId="0" borderId="14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4" fontId="48" fillId="0" borderId="26" xfId="0" applyNumberFormat="1" applyFont="1" applyBorder="1" applyAlignment="1">
      <alignment/>
    </xf>
    <xf numFmtId="4" fontId="48" fillId="0" borderId="27" xfId="0" applyNumberFormat="1" applyFont="1" applyBorder="1" applyAlignment="1">
      <alignment horizontal="right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9" xfId="0" applyFont="1" applyBorder="1" applyAlignment="1">
      <alignment horizontal="left" indent="2"/>
    </xf>
    <xf numFmtId="4" fontId="48" fillId="0" borderId="30" xfId="0" applyNumberFormat="1" applyFont="1" applyBorder="1" applyAlignment="1">
      <alignment/>
    </xf>
    <xf numFmtId="4" fontId="48" fillId="0" borderId="31" xfId="0" applyNumberFormat="1" applyFont="1" applyBorder="1" applyAlignment="1">
      <alignment/>
    </xf>
    <xf numFmtId="4" fontId="48" fillId="0" borderId="32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indent="2"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indent="2"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 horizontal="right"/>
    </xf>
    <xf numFmtId="4" fontId="49" fillId="0" borderId="30" xfId="0" applyNumberFormat="1" applyFont="1" applyBorder="1" applyAlignment="1">
      <alignment/>
    </xf>
    <xf numFmtId="0" fontId="47" fillId="0" borderId="33" xfId="0" applyFont="1" applyBorder="1" applyAlignment="1">
      <alignment horizontal="left"/>
    </xf>
    <xf numFmtId="4" fontId="47" fillId="0" borderId="34" xfId="0" applyNumberFormat="1" applyFont="1" applyBorder="1" applyAlignment="1">
      <alignment/>
    </xf>
    <xf numFmtId="0" fontId="47" fillId="0" borderId="16" xfId="0" applyFont="1" applyBorder="1" applyAlignment="1">
      <alignment horizontal="left"/>
    </xf>
    <xf numFmtId="4" fontId="48" fillId="0" borderId="18" xfId="0" applyNumberFormat="1" applyFont="1" applyBorder="1" applyAlignment="1">
      <alignment/>
    </xf>
    <xf numFmtId="0" fontId="47" fillId="0" borderId="35" xfId="0" applyFont="1" applyBorder="1" applyAlignment="1">
      <alignment horizontal="left"/>
    </xf>
    <xf numFmtId="0" fontId="47" fillId="0" borderId="36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4" fontId="48" fillId="0" borderId="29" xfId="0" applyNumberFormat="1" applyFont="1" applyBorder="1" applyAlignment="1">
      <alignment/>
    </xf>
    <xf numFmtId="0" fontId="48" fillId="0" borderId="10" xfId="0" applyFont="1" applyBorder="1" applyAlignment="1">
      <alignment horizontal="left"/>
    </xf>
    <xf numFmtId="0" fontId="47" fillId="0" borderId="20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24" xfId="0" applyFont="1" applyFill="1" applyBorder="1" applyAlignment="1">
      <alignment horizontal="left"/>
    </xf>
    <xf numFmtId="0" fontId="49" fillId="0" borderId="18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8" fillId="0" borderId="18" xfId="0" applyFont="1" applyBorder="1" applyAlignment="1">
      <alignment/>
    </xf>
    <xf numFmtId="4" fontId="48" fillId="0" borderId="25" xfId="0" applyNumberFormat="1" applyFont="1" applyBorder="1" applyAlignment="1">
      <alignment/>
    </xf>
    <xf numFmtId="0" fontId="45" fillId="0" borderId="37" xfId="0" applyFont="1" applyFill="1" applyBorder="1" applyAlignment="1">
      <alignment horizontal="left"/>
    </xf>
    <xf numFmtId="0" fontId="45" fillId="0" borderId="38" xfId="0" applyFont="1" applyFill="1" applyBorder="1" applyAlignment="1">
      <alignment horizontal="center"/>
    </xf>
    <xf numFmtId="0" fontId="44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40" xfId="0" applyFont="1" applyFill="1" applyBorder="1" applyAlignment="1">
      <alignment horizontal="left"/>
    </xf>
    <xf numFmtId="0" fontId="45" fillId="0" borderId="41" xfId="0" applyFont="1" applyFill="1" applyBorder="1" applyAlignment="1">
      <alignment horizontal="center"/>
    </xf>
    <xf numFmtId="0" fontId="44" fillId="0" borderId="42" xfId="0" applyFont="1" applyBorder="1" applyAlignment="1">
      <alignment/>
    </xf>
    <xf numFmtId="0" fontId="45" fillId="0" borderId="43" xfId="0" applyFont="1" applyBorder="1" applyAlignment="1">
      <alignment/>
    </xf>
    <xf numFmtId="0" fontId="48" fillId="0" borderId="44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 vertical="center"/>
    </xf>
    <xf numFmtId="0" fontId="49" fillId="0" borderId="46" xfId="0" applyFont="1" applyBorder="1" applyAlignment="1">
      <alignment vertical="center"/>
    </xf>
    <xf numFmtId="4" fontId="48" fillId="0" borderId="47" xfId="0" applyNumberFormat="1" applyFont="1" applyBorder="1" applyAlignment="1">
      <alignment horizontal="right" vertical="center"/>
    </xf>
    <xf numFmtId="0" fontId="44" fillId="33" borderId="0" xfId="0" applyFont="1" applyFill="1" applyAlignment="1">
      <alignment/>
    </xf>
    <xf numFmtId="0" fontId="44" fillId="8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vertical="top"/>
    </xf>
    <xf numFmtId="0" fontId="44" fillId="0" borderId="0" xfId="0" applyFont="1" applyAlignment="1">
      <alignment vertical="top"/>
    </xf>
    <xf numFmtId="3" fontId="48" fillId="0" borderId="31" xfId="0" applyNumberFormat="1" applyFont="1" applyBorder="1" applyAlignment="1">
      <alignment/>
    </xf>
    <xf numFmtId="4" fontId="48" fillId="0" borderId="42" xfId="0" applyNumberFormat="1" applyFont="1" applyBorder="1" applyAlignment="1">
      <alignment/>
    </xf>
    <xf numFmtId="3" fontId="48" fillId="0" borderId="26" xfId="0" applyNumberFormat="1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49" xfId="0" applyFont="1" applyBorder="1" applyAlignment="1">
      <alignment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/>
    </xf>
    <xf numFmtId="4" fontId="46" fillId="0" borderId="54" xfId="0" applyNumberFormat="1" applyFont="1" applyBorder="1" applyAlignment="1">
      <alignment horizontal="right" vertical="center"/>
    </xf>
    <xf numFmtId="4" fontId="46" fillId="0" borderId="55" xfId="0" applyNumberFormat="1" applyFont="1" applyBorder="1" applyAlignment="1">
      <alignment horizontal="right" vertical="center"/>
    </xf>
    <xf numFmtId="4" fontId="48" fillId="0" borderId="56" xfId="0" applyNumberFormat="1" applyFont="1" applyBorder="1" applyAlignment="1">
      <alignment horizontal="right"/>
    </xf>
    <xf numFmtId="4" fontId="47" fillId="0" borderId="57" xfId="0" applyNumberFormat="1" applyFont="1" applyBorder="1" applyAlignment="1">
      <alignment/>
    </xf>
    <xf numFmtId="4" fontId="47" fillId="0" borderId="58" xfId="0" applyNumberFormat="1" applyFont="1" applyBorder="1" applyAlignment="1">
      <alignment/>
    </xf>
    <xf numFmtId="4" fontId="47" fillId="0" borderId="59" xfId="0" applyNumberFormat="1" applyFont="1" applyBorder="1" applyAlignment="1">
      <alignment/>
    </xf>
    <xf numFmtId="0" fontId="47" fillId="0" borderId="16" xfId="0" applyFont="1" applyBorder="1" applyAlignment="1">
      <alignment/>
    </xf>
    <xf numFmtId="4" fontId="48" fillId="0" borderId="32" xfId="0" applyNumberFormat="1" applyFont="1" applyBorder="1" applyAlignment="1">
      <alignment horizontal="right" vertical="center"/>
    </xf>
    <xf numFmtId="43" fontId="0" fillId="0" borderId="0" xfId="42" applyFont="1" applyAlignment="1">
      <alignment/>
    </xf>
    <xf numFmtId="0" fontId="44" fillId="34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23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171" fontId="47" fillId="0" borderId="62" xfId="0" applyNumberFormat="1" applyFont="1" applyFill="1" applyBorder="1" applyAlignment="1">
      <alignment vertical="center"/>
    </xf>
    <xf numFmtId="4" fontId="47" fillId="0" borderId="62" xfId="0" applyNumberFormat="1" applyFont="1" applyFill="1" applyBorder="1" applyAlignment="1">
      <alignment horizontal="right" vertical="center"/>
    </xf>
    <xf numFmtId="3" fontId="47" fillId="0" borderId="62" xfId="0" applyNumberFormat="1" applyFont="1" applyFill="1" applyBorder="1" applyAlignment="1">
      <alignment horizontal="right" vertical="center"/>
    </xf>
    <xf numFmtId="171" fontId="46" fillId="0" borderId="62" xfId="0" applyNumberFormat="1" applyFont="1" applyFill="1" applyBorder="1" applyAlignment="1">
      <alignment horizontal="center" vertical="center" wrapText="1"/>
    </xf>
    <xf numFmtId="4" fontId="46" fillId="0" borderId="62" xfId="0" applyNumberFormat="1" applyFont="1" applyFill="1" applyBorder="1" applyAlignment="1">
      <alignment horizontal="center" vertical="center"/>
    </xf>
    <xf numFmtId="4" fontId="47" fillId="0" borderId="62" xfId="0" applyNumberFormat="1" applyFont="1" applyFill="1" applyBorder="1" applyAlignment="1">
      <alignment/>
    </xf>
    <xf numFmtId="171" fontId="47" fillId="0" borderId="63" xfId="0" applyNumberFormat="1" applyFont="1" applyFill="1" applyBorder="1" applyAlignment="1">
      <alignment vertical="center"/>
    </xf>
    <xf numFmtId="4" fontId="47" fillId="0" borderId="63" xfId="0" applyNumberFormat="1" applyFont="1" applyFill="1" applyBorder="1" applyAlignment="1">
      <alignment horizontal="right" vertical="center"/>
    </xf>
    <xf numFmtId="3" fontId="47" fillId="0" borderId="63" xfId="0" applyNumberFormat="1" applyFont="1" applyFill="1" applyBorder="1" applyAlignment="1">
      <alignment horizontal="right" vertical="center"/>
    </xf>
    <xf numFmtId="171" fontId="47" fillId="0" borderId="63" xfId="0" applyNumberFormat="1" applyFont="1" applyFill="1" applyBorder="1" applyAlignment="1">
      <alignment horizontal="right" vertical="center" wrapText="1"/>
    </xf>
    <xf numFmtId="171" fontId="46" fillId="0" borderId="63" xfId="0" applyNumberFormat="1" applyFont="1" applyFill="1" applyBorder="1" applyAlignment="1">
      <alignment horizontal="center" vertical="center" wrapText="1"/>
    </xf>
    <xf numFmtId="4" fontId="46" fillId="0" borderId="63" xfId="0" applyNumberFormat="1" applyFont="1" applyFill="1" applyBorder="1" applyAlignment="1">
      <alignment horizontal="center" vertical="center"/>
    </xf>
    <xf numFmtId="4" fontId="47" fillId="0" borderId="63" xfId="0" applyNumberFormat="1" applyFont="1" applyFill="1" applyBorder="1" applyAlignment="1">
      <alignment/>
    </xf>
    <xf numFmtId="171" fontId="47" fillId="0" borderId="64" xfId="0" applyNumberFormat="1" applyFont="1" applyFill="1" applyBorder="1" applyAlignment="1">
      <alignment vertical="center"/>
    </xf>
    <xf numFmtId="4" fontId="47" fillId="0" borderId="64" xfId="0" applyNumberFormat="1" applyFont="1" applyFill="1" applyBorder="1" applyAlignment="1">
      <alignment horizontal="right" vertical="center"/>
    </xf>
    <xf numFmtId="171" fontId="46" fillId="0" borderId="64" xfId="0" applyNumberFormat="1" applyFont="1" applyFill="1" applyBorder="1" applyAlignment="1">
      <alignment horizontal="center" vertical="center" wrapText="1"/>
    </xf>
    <xf numFmtId="4" fontId="46" fillId="0" borderId="64" xfId="0" applyNumberFormat="1" applyFont="1" applyFill="1" applyBorder="1" applyAlignment="1">
      <alignment horizontal="center" vertical="center"/>
    </xf>
    <xf numFmtId="4" fontId="47" fillId="0" borderId="64" xfId="0" applyNumberFormat="1" applyFont="1" applyFill="1" applyBorder="1" applyAlignment="1">
      <alignment/>
    </xf>
    <xf numFmtId="171" fontId="48" fillId="0" borderId="19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171" fontId="48" fillId="0" borderId="19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 horizontal="right"/>
    </xf>
    <xf numFmtId="171" fontId="48" fillId="0" borderId="19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/>
    </xf>
    <xf numFmtId="171" fontId="47" fillId="0" borderId="65" xfId="0" applyNumberFormat="1" applyFont="1" applyFill="1" applyBorder="1" applyAlignment="1">
      <alignment/>
    </xf>
    <xf numFmtId="4" fontId="47" fillId="0" borderId="65" xfId="0" applyNumberFormat="1" applyFont="1" applyFill="1" applyBorder="1" applyAlignment="1">
      <alignment/>
    </xf>
    <xf numFmtId="1" fontId="47" fillId="0" borderId="65" xfId="0" applyNumberFormat="1" applyFont="1" applyFill="1" applyBorder="1" applyAlignment="1">
      <alignment/>
    </xf>
    <xf numFmtId="171" fontId="47" fillId="0" borderId="65" xfId="0" applyNumberFormat="1" applyFont="1" applyFill="1" applyBorder="1" applyAlignment="1">
      <alignment/>
    </xf>
    <xf numFmtId="4" fontId="47" fillId="0" borderId="65" xfId="0" applyNumberFormat="1" applyFont="1" applyFill="1" applyBorder="1" applyAlignment="1">
      <alignment horizontal="right"/>
    </xf>
    <xf numFmtId="3" fontId="47" fillId="0" borderId="65" xfId="0" applyNumberFormat="1" applyFont="1" applyFill="1" applyBorder="1" applyAlignment="1">
      <alignment horizontal="right"/>
    </xf>
    <xf numFmtId="171" fontId="47" fillId="0" borderId="65" xfId="0" applyNumberFormat="1" applyFont="1" applyFill="1" applyBorder="1" applyAlignment="1">
      <alignment horizontal="right"/>
    </xf>
    <xf numFmtId="3" fontId="47" fillId="0" borderId="65" xfId="0" applyNumberFormat="1" applyFont="1" applyFill="1" applyBorder="1" applyAlignment="1">
      <alignment/>
    </xf>
    <xf numFmtId="171" fontId="47" fillId="0" borderId="63" xfId="0" applyNumberFormat="1" applyFont="1" applyFill="1" applyBorder="1" applyAlignment="1">
      <alignment/>
    </xf>
    <xf numFmtId="1" fontId="47" fillId="0" borderId="63" xfId="0" applyNumberFormat="1" applyFont="1" applyFill="1" applyBorder="1" applyAlignment="1">
      <alignment/>
    </xf>
    <xf numFmtId="171" fontId="47" fillId="0" borderId="63" xfId="0" applyNumberFormat="1" applyFont="1" applyFill="1" applyBorder="1" applyAlignment="1">
      <alignment/>
    </xf>
    <xf numFmtId="4" fontId="47" fillId="0" borderId="63" xfId="0" applyNumberFormat="1" applyFont="1" applyFill="1" applyBorder="1" applyAlignment="1">
      <alignment horizontal="right"/>
    </xf>
    <xf numFmtId="171" fontId="47" fillId="0" borderId="63" xfId="0" applyNumberFormat="1" applyFont="1" applyFill="1" applyBorder="1" applyAlignment="1">
      <alignment horizontal="right"/>
    </xf>
    <xf numFmtId="3" fontId="47" fillId="0" borderId="63" xfId="0" applyNumberFormat="1" applyFont="1" applyFill="1" applyBorder="1" applyAlignment="1">
      <alignment/>
    </xf>
    <xf numFmtId="3" fontId="47" fillId="0" borderId="63" xfId="0" applyNumberFormat="1" applyFont="1" applyFill="1" applyBorder="1" applyAlignment="1">
      <alignment horizontal="right"/>
    </xf>
    <xf numFmtId="171" fontId="47" fillId="0" borderId="61" xfId="0" applyNumberFormat="1" applyFont="1" applyFill="1" applyBorder="1" applyAlignment="1">
      <alignment/>
    </xf>
    <xf numFmtId="4" fontId="47" fillId="0" borderId="61" xfId="0" applyNumberFormat="1" applyFont="1" applyFill="1" applyBorder="1" applyAlignment="1">
      <alignment/>
    </xf>
    <xf numFmtId="1" fontId="47" fillId="0" borderId="61" xfId="0" applyNumberFormat="1" applyFont="1" applyFill="1" applyBorder="1" applyAlignment="1">
      <alignment/>
    </xf>
    <xf numFmtId="171" fontId="47" fillId="0" borderId="61" xfId="0" applyNumberFormat="1" applyFont="1" applyFill="1" applyBorder="1" applyAlignment="1">
      <alignment/>
    </xf>
    <xf numFmtId="4" fontId="47" fillId="0" borderId="61" xfId="0" applyNumberFormat="1" applyFont="1" applyFill="1" applyBorder="1" applyAlignment="1">
      <alignment horizontal="right"/>
    </xf>
    <xf numFmtId="171" fontId="47" fillId="0" borderId="61" xfId="0" applyNumberFormat="1" applyFont="1" applyFill="1" applyBorder="1" applyAlignment="1">
      <alignment horizontal="right"/>
    </xf>
    <xf numFmtId="3" fontId="47" fillId="0" borderId="61" xfId="0" applyNumberFormat="1" applyFont="1" applyFill="1" applyBorder="1" applyAlignment="1">
      <alignment/>
    </xf>
    <xf numFmtId="1" fontId="48" fillId="0" borderId="19" xfId="0" applyNumberFormat="1" applyFont="1" applyFill="1" applyBorder="1" applyAlignment="1">
      <alignment/>
    </xf>
    <xf numFmtId="173" fontId="48" fillId="0" borderId="19" xfId="0" applyNumberFormat="1" applyFont="1" applyFill="1" applyBorder="1" applyAlignment="1">
      <alignment/>
    </xf>
    <xf numFmtId="173" fontId="47" fillId="0" borderId="65" xfId="0" applyNumberFormat="1" applyFont="1" applyFill="1" applyBorder="1" applyAlignment="1">
      <alignment/>
    </xf>
    <xf numFmtId="173" fontId="47" fillId="0" borderId="63" xfId="0" applyNumberFormat="1" applyFont="1" applyFill="1" applyBorder="1" applyAlignment="1">
      <alignment/>
    </xf>
    <xf numFmtId="173" fontId="47" fillId="0" borderId="61" xfId="0" applyNumberFormat="1" applyFont="1" applyFill="1" applyBorder="1" applyAlignment="1">
      <alignment/>
    </xf>
    <xf numFmtId="3" fontId="47" fillId="0" borderId="61" xfId="0" applyNumberFormat="1" applyFont="1" applyFill="1" applyBorder="1" applyAlignment="1">
      <alignment horizontal="right"/>
    </xf>
    <xf numFmtId="171" fontId="48" fillId="0" borderId="30" xfId="0" applyNumberFormat="1" applyFont="1" applyFill="1" applyBorder="1" applyAlignment="1">
      <alignment/>
    </xf>
    <xf numFmtId="4" fontId="48" fillId="0" borderId="30" xfId="0" applyNumberFormat="1" applyFont="1" applyFill="1" applyBorder="1" applyAlignment="1">
      <alignment/>
    </xf>
    <xf numFmtId="1" fontId="48" fillId="0" borderId="30" xfId="0" applyNumberFormat="1" applyFont="1" applyFill="1" applyBorder="1" applyAlignment="1">
      <alignment/>
    </xf>
    <xf numFmtId="171" fontId="48" fillId="0" borderId="30" xfId="0" applyNumberFormat="1" applyFont="1" applyFill="1" applyBorder="1" applyAlignment="1">
      <alignment/>
    </xf>
    <xf numFmtId="4" fontId="48" fillId="0" borderId="30" xfId="0" applyNumberFormat="1" applyFont="1" applyFill="1" applyBorder="1" applyAlignment="1">
      <alignment horizontal="right"/>
    </xf>
    <xf numFmtId="171" fontId="48" fillId="0" borderId="30" xfId="0" applyNumberFormat="1" applyFont="1" applyFill="1" applyBorder="1" applyAlignment="1">
      <alignment horizontal="right"/>
    </xf>
    <xf numFmtId="3" fontId="48" fillId="0" borderId="30" xfId="0" applyNumberFormat="1" applyFont="1" applyFill="1" applyBorder="1" applyAlignment="1">
      <alignment/>
    </xf>
    <xf numFmtId="171" fontId="48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71" fontId="48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horizontal="right"/>
    </xf>
    <xf numFmtId="171" fontId="48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 horizontal="right"/>
    </xf>
    <xf numFmtId="171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/>
    </xf>
    <xf numFmtId="171" fontId="47" fillId="0" borderId="66" xfId="0" applyNumberFormat="1" applyFont="1" applyFill="1" applyBorder="1" applyAlignment="1">
      <alignment/>
    </xf>
    <xf numFmtId="4" fontId="47" fillId="0" borderId="66" xfId="0" applyNumberFormat="1" applyFont="1" applyFill="1" applyBorder="1" applyAlignment="1">
      <alignment/>
    </xf>
    <xf numFmtId="1" fontId="47" fillId="0" borderId="66" xfId="0" applyNumberFormat="1" applyFont="1" applyFill="1" applyBorder="1" applyAlignment="1">
      <alignment/>
    </xf>
    <xf numFmtId="171" fontId="47" fillId="0" borderId="66" xfId="0" applyNumberFormat="1" applyFont="1" applyFill="1" applyBorder="1" applyAlignment="1">
      <alignment/>
    </xf>
    <xf numFmtId="4" fontId="47" fillId="0" borderId="66" xfId="0" applyNumberFormat="1" applyFont="1" applyFill="1" applyBorder="1" applyAlignment="1">
      <alignment horizontal="right"/>
    </xf>
    <xf numFmtId="171" fontId="47" fillId="0" borderId="66" xfId="0" applyNumberFormat="1" applyFont="1" applyFill="1" applyBorder="1" applyAlignment="1">
      <alignment horizontal="right"/>
    </xf>
    <xf numFmtId="3" fontId="47" fillId="0" borderId="66" xfId="0" applyNumberFormat="1" applyFont="1" applyFill="1" applyBorder="1" applyAlignment="1">
      <alignment/>
    </xf>
    <xf numFmtId="171" fontId="47" fillId="0" borderId="64" xfId="0" applyNumberFormat="1" applyFont="1" applyFill="1" applyBorder="1" applyAlignment="1">
      <alignment/>
    </xf>
    <xf numFmtId="1" fontId="47" fillId="0" borderId="64" xfId="0" applyNumberFormat="1" applyFont="1" applyFill="1" applyBorder="1" applyAlignment="1">
      <alignment/>
    </xf>
    <xf numFmtId="171" fontId="47" fillId="0" borderId="64" xfId="0" applyNumberFormat="1" applyFont="1" applyFill="1" applyBorder="1" applyAlignment="1">
      <alignment/>
    </xf>
    <xf numFmtId="4" fontId="47" fillId="0" borderId="64" xfId="0" applyNumberFormat="1" applyFont="1" applyFill="1" applyBorder="1" applyAlignment="1">
      <alignment horizontal="right"/>
    </xf>
    <xf numFmtId="171" fontId="47" fillId="0" borderId="64" xfId="0" applyNumberFormat="1" applyFont="1" applyFill="1" applyBorder="1" applyAlignment="1">
      <alignment horizontal="right"/>
    </xf>
    <xf numFmtId="3" fontId="47" fillId="0" borderId="64" xfId="0" applyNumberFormat="1" applyFont="1" applyFill="1" applyBorder="1" applyAlignment="1">
      <alignment/>
    </xf>
    <xf numFmtId="171" fontId="48" fillId="0" borderId="18" xfId="0" applyNumberFormat="1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1" fontId="48" fillId="0" borderId="18" xfId="0" applyNumberFormat="1" applyFont="1" applyFill="1" applyBorder="1" applyAlignment="1">
      <alignment/>
    </xf>
    <xf numFmtId="171" fontId="48" fillId="0" borderId="18" xfId="0" applyNumberFormat="1" applyFont="1" applyFill="1" applyBorder="1" applyAlignment="1">
      <alignment/>
    </xf>
    <xf numFmtId="4" fontId="48" fillId="0" borderId="18" xfId="0" applyNumberFormat="1" applyFont="1" applyFill="1" applyBorder="1" applyAlignment="1">
      <alignment horizontal="right"/>
    </xf>
    <xf numFmtId="171" fontId="48" fillId="0" borderId="18" xfId="0" applyNumberFormat="1" applyFont="1" applyFill="1" applyBorder="1" applyAlignment="1">
      <alignment horizontal="right"/>
    </xf>
    <xf numFmtId="3" fontId="48" fillId="0" borderId="18" xfId="0" applyNumberFormat="1" applyFont="1" applyFill="1" applyBorder="1" applyAlignment="1">
      <alignment/>
    </xf>
    <xf numFmtId="171" fontId="47" fillId="0" borderId="16" xfId="0" applyNumberFormat="1" applyFont="1" applyFill="1" applyBorder="1" applyAlignment="1">
      <alignment/>
    </xf>
    <xf numFmtId="4" fontId="47" fillId="0" borderId="16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/>
    </xf>
    <xf numFmtId="171" fontId="47" fillId="0" borderId="16" xfId="0" applyNumberFormat="1" applyFont="1" applyFill="1" applyBorder="1" applyAlignment="1">
      <alignment/>
    </xf>
    <xf numFmtId="4" fontId="47" fillId="0" borderId="16" xfId="0" applyNumberFormat="1" applyFont="1" applyFill="1" applyBorder="1" applyAlignment="1">
      <alignment horizontal="right"/>
    </xf>
    <xf numFmtId="3" fontId="47" fillId="0" borderId="16" xfId="0" applyNumberFormat="1" applyFont="1" applyFill="1" applyBorder="1" applyAlignment="1">
      <alignment horizontal="right"/>
    </xf>
    <xf numFmtId="171" fontId="47" fillId="0" borderId="16" xfId="0" applyNumberFormat="1" applyFont="1" applyFill="1" applyBorder="1" applyAlignment="1">
      <alignment horizontal="right"/>
    </xf>
    <xf numFmtId="3" fontId="47" fillId="0" borderId="16" xfId="0" applyNumberFormat="1" applyFont="1" applyFill="1" applyBorder="1" applyAlignment="1">
      <alignment/>
    </xf>
    <xf numFmtId="171" fontId="48" fillId="0" borderId="29" xfId="0" applyNumberFormat="1" applyFont="1" applyFill="1" applyBorder="1" applyAlignment="1">
      <alignment/>
    </xf>
    <xf numFmtId="4" fontId="48" fillId="0" borderId="29" xfId="0" applyNumberFormat="1" applyFont="1" applyFill="1" applyBorder="1" applyAlignment="1">
      <alignment/>
    </xf>
    <xf numFmtId="1" fontId="48" fillId="0" borderId="29" xfId="0" applyNumberFormat="1" applyFont="1" applyFill="1" applyBorder="1" applyAlignment="1">
      <alignment/>
    </xf>
    <xf numFmtId="171" fontId="48" fillId="0" borderId="29" xfId="0" applyNumberFormat="1" applyFont="1" applyFill="1" applyBorder="1" applyAlignment="1">
      <alignment/>
    </xf>
    <xf numFmtId="4" fontId="48" fillId="0" borderId="29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3" fontId="48" fillId="0" borderId="31" xfId="0" applyNumberFormat="1" applyFont="1" applyFill="1" applyBorder="1" applyAlignment="1">
      <alignment horizontal="right"/>
    </xf>
    <xf numFmtId="4" fontId="48" fillId="0" borderId="67" xfId="0" applyNumberFormat="1" applyFont="1" applyFill="1" applyBorder="1" applyAlignment="1">
      <alignment horizontal="right"/>
    </xf>
    <xf numFmtId="171" fontId="48" fillId="0" borderId="29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/>
    </xf>
    <xf numFmtId="37" fontId="48" fillId="0" borderId="29" xfId="0" applyNumberFormat="1" applyFont="1" applyFill="1" applyBorder="1" applyAlignment="1">
      <alignment/>
    </xf>
    <xf numFmtId="37" fontId="48" fillId="0" borderId="10" xfId="0" applyNumberFormat="1" applyFont="1" applyFill="1" applyBorder="1" applyAlignment="1">
      <alignment/>
    </xf>
    <xf numFmtId="1" fontId="47" fillId="0" borderId="63" xfId="0" applyNumberFormat="1" applyFont="1" applyFill="1" applyBorder="1" applyAlignment="1">
      <alignment horizontal="right"/>
    </xf>
    <xf numFmtId="43" fontId="0" fillId="0" borderId="63" xfId="42" applyFont="1" applyFill="1" applyBorder="1" applyAlignment="1">
      <alignment horizontal="right"/>
    </xf>
    <xf numFmtId="1" fontId="47" fillId="0" borderId="61" xfId="0" applyNumberFormat="1" applyFont="1" applyFill="1" applyBorder="1" applyAlignment="1">
      <alignment horizontal="right"/>
    </xf>
    <xf numFmtId="43" fontId="0" fillId="0" borderId="61" xfId="42" applyFont="1" applyFill="1" applyBorder="1" applyAlignment="1">
      <alignment horizontal="right"/>
    </xf>
    <xf numFmtId="171" fontId="47" fillId="0" borderId="13" xfId="0" applyNumberFormat="1" applyFont="1" applyFill="1" applyBorder="1" applyAlignment="1">
      <alignment/>
    </xf>
    <xf numFmtId="43" fontId="47" fillId="0" borderId="13" xfId="42" applyFont="1" applyFill="1" applyBorder="1" applyAlignment="1">
      <alignment/>
    </xf>
    <xf numFmtId="1" fontId="47" fillId="0" borderId="13" xfId="42" applyNumberFormat="1" applyFont="1" applyFill="1" applyBorder="1" applyAlignment="1">
      <alignment/>
    </xf>
    <xf numFmtId="171" fontId="47" fillId="0" borderId="13" xfId="0" applyNumberFormat="1" applyFont="1" applyFill="1" applyBorder="1" applyAlignment="1">
      <alignment/>
    </xf>
    <xf numFmtId="43" fontId="47" fillId="0" borderId="13" xfId="42" applyFont="1" applyFill="1" applyBorder="1" applyAlignment="1">
      <alignment horizontal="right"/>
    </xf>
    <xf numFmtId="1" fontId="47" fillId="0" borderId="13" xfId="42" applyNumberFormat="1" applyFont="1" applyFill="1" applyBorder="1" applyAlignment="1">
      <alignment horizontal="right"/>
    </xf>
    <xf numFmtId="43" fontId="0" fillId="0" borderId="13" xfId="42" applyFont="1" applyFill="1" applyBorder="1" applyAlignment="1">
      <alignment horizontal="right"/>
    </xf>
    <xf numFmtId="171" fontId="47" fillId="0" borderId="13" xfId="0" applyNumberFormat="1" applyFont="1" applyFill="1" applyBorder="1" applyAlignment="1">
      <alignment horizontal="right"/>
    </xf>
    <xf numFmtId="3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39" fontId="47" fillId="0" borderId="13" xfId="42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171" fontId="47" fillId="0" borderId="22" xfId="0" applyNumberFormat="1" applyFont="1" applyFill="1" applyBorder="1" applyAlignment="1">
      <alignment/>
    </xf>
    <xf numFmtId="4" fontId="47" fillId="0" borderId="22" xfId="0" applyNumberFormat="1" applyFont="1" applyFill="1" applyBorder="1" applyAlignment="1">
      <alignment/>
    </xf>
    <xf numFmtId="1" fontId="47" fillId="0" borderId="22" xfId="0" applyNumberFormat="1" applyFont="1" applyFill="1" applyBorder="1" applyAlignment="1">
      <alignment/>
    </xf>
    <xf numFmtId="171" fontId="47" fillId="0" borderId="22" xfId="0" applyNumberFormat="1" applyFont="1" applyFill="1" applyBorder="1" applyAlignment="1">
      <alignment/>
    </xf>
    <xf numFmtId="43" fontId="0" fillId="0" borderId="22" xfId="42" applyFont="1" applyFill="1" applyBorder="1" applyAlignment="1">
      <alignment horizontal="right"/>
    </xf>
    <xf numFmtId="1" fontId="0" fillId="0" borderId="22" xfId="42" applyNumberFormat="1" applyFont="1" applyFill="1" applyBorder="1" applyAlignment="1">
      <alignment horizontal="right"/>
    </xf>
    <xf numFmtId="41" fontId="0" fillId="0" borderId="22" xfId="42" applyNumberFormat="1" applyFont="1" applyFill="1" applyBorder="1" applyAlignment="1">
      <alignment horizontal="right"/>
    </xf>
    <xf numFmtId="171" fontId="47" fillId="0" borderId="22" xfId="0" applyNumberFormat="1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3" fontId="47" fillId="0" borderId="22" xfId="0" applyNumberFormat="1" applyFont="1" applyFill="1" applyBorder="1" applyAlignment="1">
      <alignment/>
    </xf>
    <xf numFmtId="0" fontId="47" fillId="0" borderId="22" xfId="0" applyFont="1" applyFill="1" applyBorder="1" applyAlignment="1">
      <alignment/>
    </xf>
    <xf numFmtId="1" fontId="48" fillId="0" borderId="18" xfId="0" applyNumberFormat="1" applyFont="1" applyFill="1" applyBorder="1" applyAlignment="1">
      <alignment horizontal="right"/>
    </xf>
    <xf numFmtId="43" fontId="48" fillId="0" borderId="18" xfId="42" applyFont="1" applyFill="1" applyBorder="1" applyAlignment="1">
      <alignment horizontal="right"/>
    </xf>
    <xf numFmtId="41" fontId="48" fillId="0" borderId="18" xfId="42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4" fontId="44" fillId="0" borderId="38" xfId="0" applyNumberFormat="1" applyFont="1" applyFill="1" applyBorder="1" applyAlignment="1">
      <alignment/>
    </xf>
    <xf numFmtId="1" fontId="44" fillId="0" borderId="38" xfId="0" applyNumberFormat="1" applyFont="1" applyFill="1" applyBorder="1" applyAlignment="1">
      <alignment/>
    </xf>
    <xf numFmtId="171" fontId="44" fillId="0" borderId="38" xfId="0" applyNumberFormat="1" applyFont="1" applyFill="1" applyBorder="1" applyAlignment="1">
      <alignment/>
    </xf>
    <xf numFmtId="4" fontId="44" fillId="0" borderId="38" xfId="0" applyNumberFormat="1" applyFont="1" applyFill="1" applyBorder="1" applyAlignment="1">
      <alignment horizontal="right"/>
    </xf>
    <xf numFmtId="171" fontId="44" fillId="0" borderId="38" xfId="0" applyNumberFormat="1" applyFont="1" applyFill="1" applyBorder="1" applyAlignment="1">
      <alignment horizontal="right"/>
    </xf>
    <xf numFmtId="3" fontId="44" fillId="0" borderId="38" xfId="0" applyNumberFormat="1" applyFont="1" applyFill="1" applyBorder="1" applyAlignment="1">
      <alignment/>
    </xf>
    <xf numFmtId="0" fontId="44" fillId="0" borderId="38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171" fontId="44" fillId="0" borderId="42" xfId="0" applyNumberFormat="1" applyFont="1" applyFill="1" applyBorder="1" applyAlignment="1">
      <alignment/>
    </xf>
    <xf numFmtId="4" fontId="44" fillId="0" borderId="42" xfId="0" applyNumberFormat="1" applyFont="1" applyFill="1" applyBorder="1" applyAlignment="1">
      <alignment/>
    </xf>
    <xf numFmtId="1" fontId="44" fillId="0" borderId="42" xfId="0" applyNumberFormat="1" applyFont="1" applyFill="1" applyBorder="1" applyAlignment="1">
      <alignment/>
    </xf>
    <xf numFmtId="171" fontId="44" fillId="0" borderId="42" xfId="0" applyNumberFormat="1" applyFont="1" applyFill="1" applyBorder="1" applyAlignment="1">
      <alignment/>
    </xf>
    <xf numFmtId="4" fontId="44" fillId="0" borderId="42" xfId="0" applyNumberFormat="1" applyFont="1" applyFill="1" applyBorder="1" applyAlignment="1">
      <alignment horizontal="right"/>
    </xf>
    <xf numFmtId="171" fontId="44" fillId="0" borderId="42" xfId="0" applyNumberFormat="1" applyFont="1" applyFill="1" applyBorder="1" applyAlignment="1">
      <alignment horizontal="right"/>
    </xf>
    <xf numFmtId="3" fontId="44" fillId="0" borderId="42" xfId="0" applyNumberFormat="1" applyFont="1" applyFill="1" applyBorder="1" applyAlignment="1">
      <alignment/>
    </xf>
    <xf numFmtId="0" fontId="44" fillId="0" borderId="42" xfId="0" applyFont="1" applyFill="1" applyBorder="1" applyAlignment="1">
      <alignment/>
    </xf>
    <xf numFmtId="43" fontId="44" fillId="0" borderId="42" xfId="42" applyFont="1" applyFill="1" applyBorder="1" applyAlignment="1">
      <alignment/>
    </xf>
    <xf numFmtId="0" fontId="45" fillId="0" borderId="42" xfId="0" applyFont="1" applyFill="1" applyBorder="1" applyAlignment="1">
      <alignment/>
    </xf>
    <xf numFmtId="171" fontId="48" fillId="0" borderId="46" xfId="0" applyNumberFormat="1" applyFont="1" applyFill="1" applyBorder="1" applyAlignment="1">
      <alignment vertical="center"/>
    </xf>
    <xf numFmtId="43" fontId="48" fillId="0" borderId="46" xfId="42" applyFont="1" applyFill="1" applyBorder="1" applyAlignment="1">
      <alignment vertical="center"/>
    </xf>
    <xf numFmtId="37" fontId="48" fillId="0" borderId="46" xfId="42" applyNumberFormat="1" applyFont="1" applyFill="1" applyBorder="1" applyAlignment="1">
      <alignment vertical="center"/>
    </xf>
    <xf numFmtId="39" fontId="48" fillId="0" borderId="46" xfId="42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171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45" fillId="0" borderId="0" xfId="0" applyFont="1" applyFill="1" applyAlignment="1">
      <alignment horizontal="center" vertical="top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top"/>
    </xf>
    <xf numFmtId="0" fontId="46" fillId="0" borderId="0" xfId="0" applyFont="1" applyFill="1" applyAlignment="1">
      <alignment/>
    </xf>
    <xf numFmtId="3" fontId="47" fillId="0" borderId="64" xfId="0" applyNumberFormat="1" applyFont="1" applyFill="1" applyBorder="1" applyAlignment="1">
      <alignment horizontal="right" vertical="center"/>
    </xf>
    <xf numFmtId="4" fontId="46" fillId="0" borderId="68" xfId="0" applyNumberFormat="1" applyFont="1" applyBorder="1" applyAlignment="1">
      <alignment horizontal="right" vertical="center"/>
    </xf>
    <xf numFmtId="0" fontId="48" fillId="0" borderId="24" xfId="0" applyFont="1" applyFill="1" applyBorder="1" applyAlignment="1">
      <alignment horizontal="left" vertical="center" wrapText="1" indent="2"/>
    </xf>
    <xf numFmtId="0" fontId="48" fillId="0" borderId="18" xfId="0" applyFont="1" applyFill="1" applyBorder="1" applyAlignment="1">
      <alignment horizontal="left" vertical="center" wrapText="1" indent="2"/>
    </xf>
    <xf numFmtId="0" fontId="48" fillId="0" borderId="18" xfId="0" applyFont="1" applyFill="1" applyBorder="1" applyAlignment="1">
      <alignment horizontal="left" indent="2"/>
    </xf>
    <xf numFmtId="4" fontId="49" fillId="0" borderId="19" xfId="0" applyNumberFormat="1" applyFont="1" applyFill="1" applyBorder="1" applyAlignment="1">
      <alignment/>
    </xf>
    <xf numFmtId="4" fontId="48" fillId="0" borderId="69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0" fontId="48" fillId="0" borderId="28" xfId="0" applyFont="1" applyBorder="1" applyAlignment="1">
      <alignment horizontal="left" indent="2"/>
    </xf>
    <xf numFmtId="0" fontId="48" fillId="0" borderId="29" xfId="0" applyFont="1" applyBorder="1" applyAlignment="1">
      <alignment horizontal="left" indent="1"/>
    </xf>
    <xf numFmtId="43" fontId="48" fillId="0" borderId="30" xfId="42" applyFont="1" applyFill="1" applyBorder="1" applyAlignment="1">
      <alignment/>
    </xf>
    <xf numFmtId="173" fontId="48" fillId="0" borderId="30" xfId="0" applyNumberFormat="1" applyFont="1" applyFill="1" applyBorder="1" applyAlignment="1">
      <alignment/>
    </xf>
    <xf numFmtId="0" fontId="48" fillId="0" borderId="10" xfId="0" applyFont="1" applyBorder="1" applyAlignment="1">
      <alignment horizontal="left" indent="1"/>
    </xf>
    <xf numFmtId="43" fontId="48" fillId="0" borderId="10" xfId="42" applyFont="1" applyFill="1" applyBorder="1" applyAlignment="1">
      <alignment/>
    </xf>
    <xf numFmtId="173" fontId="48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 horizontal="left" indent="1"/>
    </xf>
    <xf numFmtId="43" fontId="48" fillId="0" borderId="0" xfId="42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 horizontal="left"/>
    </xf>
    <xf numFmtId="37" fontId="48" fillId="0" borderId="0" xfId="0" applyNumberFormat="1" applyFont="1" applyFill="1" applyBorder="1" applyAlignment="1">
      <alignment/>
    </xf>
    <xf numFmtId="0" fontId="44" fillId="0" borderId="38" xfId="0" applyFont="1" applyBorder="1" applyAlignment="1" quotePrefix="1">
      <alignment horizontal="center"/>
    </xf>
    <xf numFmtId="0" fontId="44" fillId="0" borderId="42" xfId="0" applyFont="1" applyBorder="1" applyAlignment="1">
      <alignment horizontal="center"/>
    </xf>
    <xf numFmtId="41" fontId="48" fillId="0" borderId="46" xfId="42" applyNumberFormat="1" applyFont="1" applyFill="1" applyBorder="1" applyAlignment="1">
      <alignment vertical="center"/>
    </xf>
    <xf numFmtId="171" fontId="48" fillId="0" borderId="38" xfId="0" applyNumberFormat="1" applyFont="1" applyFill="1" applyBorder="1" applyAlignment="1">
      <alignment/>
    </xf>
    <xf numFmtId="4" fontId="48" fillId="0" borderId="38" xfId="0" applyNumberFormat="1" applyFont="1" applyFill="1" applyBorder="1" applyAlignment="1">
      <alignment/>
    </xf>
    <xf numFmtId="4" fontId="48" fillId="0" borderId="55" xfId="0" applyNumberFormat="1" applyFont="1" applyBorder="1" applyAlignment="1">
      <alignment horizontal="right" vertical="center"/>
    </xf>
    <xf numFmtId="0" fontId="45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" fontId="47" fillId="0" borderId="21" xfId="0" applyNumberFormat="1" applyFont="1" applyFill="1" applyBorder="1" applyAlignment="1">
      <alignment/>
    </xf>
    <xf numFmtId="4" fontId="47" fillId="0" borderId="14" xfId="0" applyNumberFormat="1" applyFont="1" applyFill="1" applyBorder="1" applyAlignment="1">
      <alignment/>
    </xf>
    <xf numFmtId="4" fontId="47" fillId="0" borderId="23" xfId="0" applyNumberFormat="1" applyFont="1" applyFill="1" applyBorder="1" applyAlignment="1">
      <alignment/>
    </xf>
    <xf numFmtId="4" fontId="47" fillId="0" borderId="34" xfId="0" applyNumberFormat="1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0" fontId="47" fillId="0" borderId="48" xfId="0" applyFont="1" applyFill="1" applyBorder="1" applyAlignment="1">
      <alignment/>
    </xf>
    <xf numFmtId="0" fontId="46" fillId="0" borderId="70" xfId="0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/>
    </xf>
    <xf numFmtId="3" fontId="47" fillId="0" borderId="14" xfId="0" applyNumberFormat="1" applyFont="1" applyFill="1" applyBorder="1" applyAlignment="1">
      <alignment/>
    </xf>
    <xf numFmtId="3" fontId="47" fillId="0" borderId="23" xfId="0" applyNumberFormat="1" applyFont="1" applyFill="1" applyBorder="1" applyAlignment="1">
      <alignment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4" fontId="48" fillId="0" borderId="38" xfId="0" applyNumberFormat="1" applyFont="1" applyBorder="1" applyAlignment="1">
      <alignment/>
    </xf>
    <xf numFmtId="171" fontId="48" fillId="0" borderId="38" xfId="0" applyNumberFormat="1" applyFont="1" applyFill="1" applyBorder="1" applyAlignment="1">
      <alignment/>
    </xf>
    <xf numFmtId="4" fontId="48" fillId="0" borderId="38" xfId="0" applyNumberFormat="1" applyFont="1" applyFill="1" applyBorder="1" applyAlignment="1">
      <alignment/>
    </xf>
    <xf numFmtId="1" fontId="48" fillId="0" borderId="38" xfId="0" applyNumberFormat="1" applyFont="1" applyFill="1" applyBorder="1" applyAlignment="1">
      <alignment/>
    </xf>
    <xf numFmtId="171" fontId="48" fillId="0" borderId="38" xfId="0" applyNumberFormat="1" applyFont="1" applyFill="1" applyBorder="1" applyAlignment="1">
      <alignment/>
    </xf>
    <xf numFmtId="4" fontId="48" fillId="0" borderId="38" xfId="0" applyNumberFormat="1" applyFont="1" applyFill="1" applyBorder="1" applyAlignment="1">
      <alignment horizontal="right"/>
    </xf>
    <xf numFmtId="171" fontId="48" fillId="0" borderId="38" xfId="0" applyNumberFormat="1" applyFont="1" applyFill="1" applyBorder="1" applyAlignment="1">
      <alignment horizontal="right"/>
    </xf>
    <xf numFmtId="3" fontId="48" fillId="0" borderId="38" xfId="0" applyNumberFormat="1" applyFont="1" applyFill="1" applyBorder="1" applyAlignment="1">
      <alignment/>
    </xf>
    <xf numFmtId="37" fontId="48" fillId="0" borderId="38" xfId="0" applyNumberFormat="1" applyFont="1" applyFill="1" applyBorder="1" applyAlignment="1">
      <alignment/>
    </xf>
    <xf numFmtId="0" fontId="46" fillId="0" borderId="38" xfId="0" applyFont="1" applyBorder="1" applyAlignment="1">
      <alignment horizontal="left"/>
    </xf>
    <xf numFmtId="171" fontId="47" fillId="0" borderId="72" xfId="0" applyNumberFormat="1" applyFont="1" applyFill="1" applyBorder="1" applyAlignment="1">
      <alignment/>
    </xf>
    <xf numFmtId="4" fontId="47" fillId="0" borderId="72" xfId="0" applyNumberFormat="1" applyFont="1" applyFill="1" applyBorder="1" applyAlignment="1">
      <alignment/>
    </xf>
    <xf numFmtId="1" fontId="47" fillId="0" borderId="72" xfId="0" applyNumberFormat="1" applyFont="1" applyFill="1" applyBorder="1" applyAlignment="1">
      <alignment/>
    </xf>
    <xf numFmtId="171" fontId="47" fillId="0" borderId="72" xfId="0" applyNumberFormat="1" applyFont="1" applyFill="1" applyBorder="1" applyAlignment="1">
      <alignment/>
    </xf>
    <xf numFmtId="4" fontId="47" fillId="0" borderId="72" xfId="0" applyNumberFormat="1" applyFont="1" applyFill="1" applyBorder="1" applyAlignment="1">
      <alignment horizontal="right"/>
    </xf>
    <xf numFmtId="171" fontId="47" fillId="0" borderId="72" xfId="0" applyNumberFormat="1" applyFont="1" applyFill="1" applyBorder="1" applyAlignment="1">
      <alignment horizontal="right"/>
    </xf>
    <xf numFmtId="3" fontId="47" fillId="0" borderId="72" xfId="0" applyNumberFormat="1" applyFont="1" applyFill="1" applyBorder="1" applyAlignment="1">
      <alignment/>
    </xf>
    <xf numFmtId="4" fontId="47" fillId="0" borderId="73" xfId="0" applyNumberFormat="1" applyFont="1" applyFill="1" applyBorder="1" applyAlignment="1">
      <alignment/>
    </xf>
    <xf numFmtId="4" fontId="47" fillId="0" borderId="73" xfId="0" applyNumberFormat="1" applyFont="1" applyBorder="1" applyAlignment="1">
      <alignment/>
    </xf>
    <xf numFmtId="0" fontId="47" fillId="0" borderId="16" xfId="0" applyFont="1" applyFill="1" applyBorder="1" applyAlignment="1">
      <alignment horizontal="left"/>
    </xf>
    <xf numFmtId="4" fontId="47" fillId="0" borderId="16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 horizontal="right"/>
    </xf>
    <xf numFmtId="1" fontId="0" fillId="0" borderId="16" xfId="42" applyNumberFormat="1" applyFont="1" applyFill="1" applyBorder="1" applyAlignment="1">
      <alignment horizontal="right"/>
    </xf>
    <xf numFmtId="41" fontId="0" fillId="0" borderId="16" xfId="42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1" fontId="47" fillId="0" borderId="73" xfId="0" applyNumberFormat="1" applyFont="1" applyFill="1" applyBorder="1" applyAlignment="1">
      <alignment/>
    </xf>
    <xf numFmtId="1" fontId="47" fillId="0" borderId="14" xfId="0" applyNumberFormat="1" applyFont="1" applyFill="1" applyBorder="1" applyAlignment="1">
      <alignment/>
    </xf>
    <xf numFmtId="1" fontId="47" fillId="0" borderId="23" xfId="0" applyNumberFormat="1" applyFont="1" applyFill="1" applyBorder="1" applyAlignment="1">
      <alignment/>
    </xf>
    <xf numFmtId="1" fontId="47" fillId="0" borderId="48" xfId="0" applyNumberFormat="1" applyFont="1" applyFill="1" applyBorder="1" applyAlignment="1">
      <alignment/>
    </xf>
    <xf numFmtId="4" fontId="47" fillId="0" borderId="74" xfId="0" applyNumberFormat="1" applyFont="1" applyBorder="1" applyAlignment="1">
      <alignment/>
    </xf>
    <xf numFmtId="4" fontId="47" fillId="0" borderId="75" xfId="0" applyNumberFormat="1" applyFont="1" applyFill="1" applyBorder="1" applyAlignment="1">
      <alignment/>
    </xf>
    <xf numFmtId="3" fontId="47" fillId="0" borderId="75" xfId="0" applyNumberFormat="1" applyFont="1" applyFill="1" applyBorder="1" applyAlignment="1">
      <alignment/>
    </xf>
    <xf numFmtId="43" fontId="0" fillId="0" borderId="13" xfId="42" applyFill="1" applyBorder="1" applyAlignment="1">
      <alignment horizontal="right"/>
    </xf>
    <xf numFmtId="1" fontId="47" fillId="0" borderId="65" xfId="0" applyNumberFormat="1" applyFont="1" applyFill="1" applyBorder="1" applyAlignment="1">
      <alignment horizontal="right"/>
    </xf>
    <xf numFmtId="1" fontId="47" fillId="0" borderId="72" xfId="0" applyNumberFormat="1" applyFont="1" applyFill="1" applyBorder="1" applyAlignment="1">
      <alignment horizontal="right"/>
    </xf>
    <xf numFmtId="3" fontId="47" fillId="0" borderId="21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1" fontId="47" fillId="0" borderId="21" xfId="0" applyNumberFormat="1" applyFont="1" applyBorder="1" applyAlignment="1">
      <alignment/>
    </xf>
    <xf numFmtId="1" fontId="47" fillId="0" borderId="14" xfId="0" applyNumberFormat="1" applyFont="1" applyBorder="1" applyAlignment="1">
      <alignment/>
    </xf>
    <xf numFmtId="4" fontId="47" fillId="0" borderId="13" xfId="0" applyNumberFormat="1" applyFont="1" applyBorder="1" applyAlignment="1">
      <alignment horizontal="left"/>
    </xf>
    <xf numFmtId="4" fontId="44" fillId="0" borderId="0" xfId="0" applyNumberFormat="1" applyFont="1" applyAlignment="1">
      <alignment/>
    </xf>
    <xf numFmtId="43" fontId="0" fillId="0" borderId="23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49" xfId="42" applyFont="1" applyBorder="1" applyAlignment="1">
      <alignment/>
    </xf>
    <xf numFmtId="3" fontId="47" fillId="0" borderId="34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1" fontId="47" fillId="0" borderId="61" xfId="0" applyNumberFormat="1" applyFont="1" applyBorder="1" applyAlignment="1">
      <alignment/>
    </xf>
    <xf numFmtId="1" fontId="47" fillId="0" borderId="75" xfId="0" applyNumberFormat="1" applyFont="1" applyBorder="1" applyAlignment="1">
      <alignment/>
    </xf>
    <xf numFmtId="1" fontId="47" fillId="0" borderId="63" xfId="0" applyNumberFormat="1" applyFont="1" applyFill="1" applyBorder="1" applyAlignment="1">
      <alignment/>
    </xf>
    <xf numFmtId="1" fontId="47" fillId="0" borderId="61" xfId="0" applyNumberFormat="1" applyFont="1" applyFill="1" applyBorder="1" applyAlignment="1">
      <alignment/>
    </xf>
    <xf numFmtId="43" fontId="47" fillId="0" borderId="22" xfId="42" applyFont="1" applyFill="1" applyBorder="1" applyAlignment="1">
      <alignment/>
    </xf>
    <xf numFmtId="0" fontId="48" fillId="2" borderId="24" xfId="0" applyFont="1" applyFill="1" applyBorder="1" applyAlignment="1">
      <alignment horizontal="left" vertical="center" wrapText="1" indent="2"/>
    </xf>
    <xf numFmtId="0" fontId="48" fillId="2" borderId="18" xfId="0" applyFont="1" applyFill="1" applyBorder="1" applyAlignment="1">
      <alignment horizontal="left" vertical="center" wrapText="1" indent="2"/>
    </xf>
    <xf numFmtId="0" fontId="48" fillId="2" borderId="18" xfId="0" applyFont="1" applyFill="1" applyBorder="1" applyAlignment="1">
      <alignment horizontal="left" indent="2"/>
    </xf>
    <xf numFmtId="4" fontId="49" fillId="2" borderId="19" xfId="0" applyNumberFormat="1" applyFont="1" applyFill="1" applyBorder="1" applyAlignment="1">
      <alignment/>
    </xf>
    <xf numFmtId="171" fontId="48" fillId="2" borderId="19" xfId="0" applyNumberFormat="1" applyFont="1" applyFill="1" applyBorder="1" applyAlignment="1">
      <alignment/>
    </xf>
    <xf numFmtId="4" fontId="48" fillId="2" borderId="19" xfId="0" applyNumberFormat="1" applyFont="1" applyFill="1" applyBorder="1" applyAlignment="1">
      <alignment/>
    </xf>
    <xf numFmtId="171" fontId="48" fillId="2" borderId="19" xfId="0" applyNumberFormat="1" applyFont="1" applyFill="1" applyBorder="1" applyAlignment="1">
      <alignment/>
    </xf>
    <xf numFmtId="4" fontId="48" fillId="2" borderId="19" xfId="0" applyNumberFormat="1" applyFont="1" applyFill="1" applyBorder="1" applyAlignment="1">
      <alignment horizontal="right"/>
    </xf>
    <xf numFmtId="3" fontId="48" fillId="2" borderId="19" xfId="0" applyNumberFormat="1" applyFont="1" applyFill="1" applyBorder="1" applyAlignment="1">
      <alignment horizontal="right"/>
    </xf>
    <xf numFmtId="171" fontId="48" fillId="2" borderId="19" xfId="0" applyNumberFormat="1" applyFont="1" applyFill="1" applyBorder="1" applyAlignment="1">
      <alignment horizontal="right"/>
    </xf>
    <xf numFmtId="3" fontId="48" fillId="2" borderId="19" xfId="0" applyNumberFormat="1" applyFont="1" applyFill="1" applyBorder="1" applyAlignment="1">
      <alignment/>
    </xf>
    <xf numFmtId="4" fontId="48" fillId="2" borderId="69" xfId="0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8" fillId="2" borderId="24" xfId="0" applyFont="1" applyFill="1" applyBorder="1" applyAlignment="1">
      <alignment horizontal="left" indent="2"/>
    </xf>
    <xf numFmtId="0" fontId="48" fillId="2" borderId="18" xfId="0" applyFont="1" applyFill="1" applyBorder="1" applyAlignment="1">
      <alignment horizontal="center"/>
    </xf>
    <xf numFmtId="1" fontId="48" fillId="2" borderId="19" xfId="0" applyNumberFormat="1" applyFont="1" applyFill="1" applyBorder="1" applyAlignment="1">
      <alignment/>
    </xf>
    <xf numFmtId="1" fontId="48" fillId="2" borderId="19" xfId="0" applyNumberFormat="1" applyFont="1" applyFill="1" applyBorder="1" applyAlignment="1">
      <alignment horizontal="right"/>
    </xf>
    <xf numFmtId="43" fontId="48" fillId="2" borderId="19" xfId="42" applyFont="1" applyFill="1" applyBorder="1" applyAlignment="1">
      <alignment horizontal="right"/>
    </xf>
    <xf numFmtId="173" fontId="48" fillId="2" borderId="19" xfId="0" applyNumberFormat="1" applyFont="1" applyFill="1" applyBorder="1" applyAlignment="1">
      <alignment/>
    </xf>
    <xf numFmtId="0" fontId="48" fillId="2" borderId="28" xfId="0" applyFont="1" applyFill="1" applyBorder="1" applyAlignment="1">
      <alignment horizontal="left" indent="2"/>
    </xf>
    <xf numFmtId="0" fontId="48" fillId="2" borderId="29" xfId="0" applyFont="1" applyFill="1" applyBorder="1" applyAlignment="1">
      <alignment horizontal="center"/>
    </xf>
    <xf numFmtId="0" fontId="48" fillId="2" borderId="29" xfId="0" applyFont="1" applyFill="1" applyBorder="1" applyAlignment="1">
      <alignment horizontal="left" indent="1"/>
    </xf>
    <xf numFmtId="4" fontId="48" fillId="2" borderId="30" xfId="0" applyNumberFormat="1" applyFont="1" applyFill="1" applyBorder="1" applyAlignment="1">
      <alignment/>
    </xf>
    <xf numFmtId="171" fontId="48" fillId="2" borderId="30" xfId="0" applyNumberFormat="1" applyFont="1" applyFill="1" applyBorder="1" applyAlignment="1">
      <alignment/>
    </xf>
    <xf numFmtId="1" fontId="48" fillId="2" borderId="30" xfId="0" applyNumberFormat="1" applyFont="1" applyFill="1" applyBorder="1" applyAlignment="1">
      <alignment/>
    </xf>
    <xf numFmtId="171" fontId="48" fillId="2" borderId="30" xfId="0" applyNumberFormat="1" applyFont="1" applyFill="1" applyBorder="1" applyAlignment="1">
      <alignment/>
    </xf>
    <xf numFmtId="43" fontId="48" fillId="2" borderId="30" xfId="42" applyFont="1" applyFill="1" applyBorder="1" applyAlignment="1">
      <alignment/>
    </xf>
    <xf numFmtId="4" fontId="48" fillId="2" borderId="30" xfId="0" applyNumberFormat="1" applyFont="1" applyFill="1" applyBorder="1" applyAlignment="1">
      <alignment horizontal="right"/>
    </xf>
    <xf numFmtId="173" fontId="48" fillId="2" borderId="30" xfId="0" applyNumberFormat="1" applyFont="1" applyFill="1" applyBorder="1" applyAlignment="1">
      <alignment/>
    </xf>
    <xf numFmtId="3" fontId="48" fillId="2" borderId="30" xfId="0" applyNumberFormat="1" applyFont="1" applyFill="1" applyBorder="1" applyAlignment="1">
      <alignment/>
    </xf>
    <xf numFmtId="0" fontId="49" fillId="2" borderId="0" xfId="0" applyFont="1" applyFill="1" applyAlignment="1">
      <alignment/>
    </xf>
    <xf numFmtId="0" fontId="48" fillId="2" borderId="18" xfId="0" applyFont="1" applyFill="1" applyBorder="1" applyAlignment="1">
      <alignment horizontal="left" indent="1"/>
    </xf>
    <xf numFmtId="43" fontId="0" fillId="2" borderId="0" xfId="42" applyFill="1" applyAlignment="1">
      <alignment/>
    </xf>
    <xf numFmtId="0" fontId="48" fillId="2" borderId="24" xfId="0" applyFont="1" applyFill="1" applyBorder="1" applyAlignment="1">
      <alignment horizontal="center"/>
    </xf>
    <xf numFmtId="3" fontId="48" fillId="2" borderId="26" xfId="0" applyNumberFormat="1" applyFont="1" applyFill="1" applyBorder="1" applyAlignment="1">
      <alignment/>
    </xf>
    <xf numFmtId="4" fontId="48" fillId="2" borderId="26" xfId="0" applyNumberFormat="1" applyFont="1" applyFill="1" applyBorder="1" applyAlignment="1">
      <alignment/>
    </xf>
    <xf numFmtId="4" fontId="48" fillId="2" borderId="18" xfId="0" applyNumberFormat="1" applyFont="1" applyFill="1" applyBorder="1" applyAlignment="1">
      <alignment/>
    </xf>
    <xf numFmtId="171" fontId="48" fillId="2" borderId="18" xfId="0" applyNumberFormat="1" applyFont="1" applyFill="1" applyBorder="1" applyAlignment="1">
      <alignment/>
    </xf>
    <xf numFmtId="1" fontId="48" fillId="2" borderId="18" xfId="0" applyNumberFormat="1" applyFont="1" applyFill="1" applyBorder="1" applyAlignment="1">
      <alignment/>
    </xf>
    <xf numFmtId="171" fontId="48" fillId="2" borderId="18" xfId="0" applyNumberFormat="1" applyFont="1" applyFill="1" applyBorder="1" applyAlignment="1">
      <alignment/>
    </xf>
    <xf numFmtId="4" fontId="48" fillId="2" borderId="18" xfId="0" applyNumberFormat="1" applyFont="1" applyFill="1" applyBorder="1" applyAlignment="1">
      <alignment horizontal="right"/>
    </xf>
    <xf numFmtId="171" fontId="48" fillId="2" borderId="18" xfId="0" applyNumberFormat="1" applyFont="1" applyFill="1" applyBorder="1" applyAlignment="1">
      <alignment horizontal="right"/>
    </xf>
    <xf numFmtId="3" fontId="48" fillId="2" borderId="18" xfId="0" applyNumberFormat="1" applyFont="1" applyFill="1" applyBorder="1" applyAlignment="1">
      <alignment/>
    </xf>
    <xf numFmtId="4" fontId="48" fillId="2" borderId="29" xfId="0" applyNumberFormat="1" applyFont="1" applyFill="1" applyBorder="1" applyAlignment="1">
      <alignment/>
    </xf>
    <xf numFmtId="171" fontId="48" fillId="2" borderId="29" xfId="0" applyNumberFormat="1" applyFont="1" applyFill="1" applyBorder="1" applyAlignment="1">
      <alignment/>
    </xf>
    <xf numFmtId="4" fontId="48" fillId="2" borderId="67" xfId="0" applyNumberFormat="1" applyFont="1" applyFill="1" applyBorder="1" applyAlignment="1">
      <alignment horizontal="right"/>
    </xf>
    <xf numFmtId="4" fontId="48" fillId="2" borderId="76" xfId="0" applyNumberFormat="1" applyFont="1" applyFill="1" applyBorder="1" applyAlignment="1">
      <alignment/>
    </xf>
    <xf numFmtId="1" fontId="48" fillId="2" borderId="76" xfId="0" applyNumberFormat="1" applyFont="1" applyFill="1" applyBorder="1" applyAlignment="1">
      <alignment/>
    </xf>
    <xf numFmtId="0" fontId="49" fillId="2" borderId="24" xfId="0" applyFont="1" applyFill="1" applyBorder="1" applyAlignment="1">
      <alignment horizontal="left"/>
    </xf>
    <xf numFmtId="0" fontId="49" fillId="2" borderId="18" xfId="0" applyFont="1" applyFill="1" applyBorder="1" applyAlignment="1">
      <alignment horizontal="left"/>
    </xf>
    <xf numFmtId="0" fontId="48" fillId="2" borderId="18" xfId="0" applyFont="1" applyFill="1" applyBorder="1" applyAlignment="1">
      <alignment horizontal="left"/>
    </xf>
    <xf numFmtId="0" fontId="48" fillId="2" borderId="18" xfId="0" applyFont="1" applyFill="1" applyBorder="1" applyAlignment="1">
      <alignment/>
    </xf>
    <xf numFmtId="1" fontId="48" fillId="2" borderId="18" xfId="0" applyNumberFormat="1" applyFont="1" applyFill="1" applyBorder="1" applyAlignment="1">
      <alignment horizontal="right"/>
    </xf>
    <xf numFmtId="43" fontId="48" fillId="2" borderId="18" xfId="42" applyFont="1" applyFill="1" applyBorder="1" applyAlignment="1">
      <alignment horizontal="right"/>
    </xf>
    <xf numFmtId="41" fontId="48" fillId="2" borderId="18" xfId="42" applyNumberFormat="1" applyFont="1" applyFill="1" applyBorder="1" applyAlignment="1">
      <alignment horizontal="right"/>
    </xf>
    <xf numFmtId="0" fontId="48" fillId="2" borderId="77" xfId="0" applyFont="1" applyFill="1" applyBorder="1" applyAlignment="1">
      <alignment/>
    </xf>
    <xf numFmtId="1" fontId="48" fillId="2" borderId="77" xfId="0" applyNumberFormat="1" applyFont="1" applyFill="1" applyBorder="1" applyAlignment="1">
      <alignment/>
    </xf>
    <xf numFmtId="4" fontId="48" fillId="2" borderId="77" xfId="0" applyNumberFormat="1" applyFont="1" applyFill="1" applyBorder="1" applyAlignment="1">
      <alignment/>
    </xf>
    <xf numFmtId="0" fontId="45" fillId="2" borderId="37" xfId="0" applyFont="1" applyFill="1" applyBorder="1" applyAlignment="1">
      <alignment horizontal="left"/>
    </xf>
    <xf numFmtId="0" fontId="45" fillId="2" borderId="38" xfId="0" applyFont="1" applyFill="1" applyBorder="1" applyAlignment="1">
      <alignment horizontal="center"/>
    </xf>
    <xf numFmtId="0" fontId="44" fillId="2" borderId="38" xfId="0" applyFont="1" applyFill="1" applyBorder="1" applyAlignment="1">
      <alignment/>
    </xf>
    <xf numFmtId="0" fontId="44" fillId="2" borderId="38" xfId="0" applyFont="1" applyFill="1" applyBorder="1" applyAlignment="1" quotePrefix="1">
      <alignment horizontal="center"/>
    </xf>
    <xf numFmtId="171" fontId="48" fillId="2" borderId="38" xfId="0" applyNumberFormat="1" applyFont="1" applyFill="1" applyBorder="1" applyAlignment="1">
      <alignment/>
    </xf>
    <xf numFmtId="4" fontId="48" fillId="2" borderId="38" xfId="0" applyNumberFormat="1" applyFont="1" applyFill="1" applyBorder="1" applyAlignment="1">
      <alignment/>
    </xf>
    <xf numFmtId="171" fontId="44" fillId="2" borderId="38" xfId="0" applyNumberFormat="1" applyFont="1" applyFill="1" applyBorder="1" applyAlignment="1">
      <alignment/>
    </xf>
    <xf numFmtId="4" fontId="44" fillId="2" borderId="38" xfId="0" applyNumberFormat="1" applyFont="1" applyFill="1" applyBorder="1" applyAlignment="1">
      <alignment horizontal="right"/>
    </xf>
    <xf numFmtId="171" fontId="44" fillId="2" borderId="38" xfId="0" applyNumberFormat="1" applyFont="1" applyFill="1" applyBorder="1" applyAlignment="1">
      <alignment horizontal="right"/>
    </xf>
    <xf numFmtId="3" fontId="44" fillId="2" borderId="38" xfId="0" applyNumberFormat="1" applyFont="1" applyFill="1" applyBorder="1" applyAlignment="1">
      <alignment/>
    </xf>
    <xf numFmtId="0" fontId="45" fillId="2" borderId="38" xfId="0" applyFont="1" applyFill="1" applyBorder="1" applyAlignment="1">
      <alignment/>
    </xf>
    <xf numFmtId="0" fontId="45" fillId="2" borderId="39" xfId="0" applyFont="1" applyFill="1" applyBorder="1" applyAlignment="1">
      <alignment/>
    </xf>
    <xf numFmtId="0" fontId="44" fillId="2" borderId="29" xfId="0" applyFont="1" applyFill="1" applyBorder="1" applyAlignment="1">
      <alignment/>
    </xf>
    <xf numFmtId="0" fontId="44" fillId="2" borderId="29" xfId="0" applyFont="1" applyFill="1" applyBorder="1" applyAlignment="1">
      <alignment horizontal="center"/>
    </xf>
    <xf numFmtId="1" fontId="44" fillId="2" borderId="29" xfId="0" applyNumberFormat="1" applyFont="1" applyFill="1" applyBorder="1" applyAlignment="1">
      <alignment/>
    </xf>
    <xf numFmtId="4" fontId="44" fillId="2" borderId="29" xfId="0" applyNumberFormat="1" applyFont="1" applyFill="1" applyBorder="1" applyAlignment="1">
      <alignment/>
    </xf>
    <xf numFmtId="171" fontId="44" fillId="2" borderId="29" xfId="0" applyNumberFormat="1" applyFont="1" applyFill="1" applyBorder="1" applyAlignment="1">
      <alignment/>
    </xf>
    <xf numFmtId="4" fontId="44" fillId="2" borderId="29" xfId="0" applyNumberFormat="1" applyFont="1" applyFill="1" applyBorder="1" applyAlignment="1">
      <alignment horizontal="right"/>
    </xf>
    <xf numFmtId="171" fontId="44" fillId="2" borderId="29" xfId="0" applyNumberFormat="1" applyFont="1" applyFill="1" applyBorder="1" applyAlignment="1">
      <alignment horizontal="right"/>
    </xf>
    <xf numFmtId="3" fontId="44" fillId="2" borderId="29" xfId="0" applyNumberFormat="1" applyFont="1" applyFill="1" applyBorder="1" applyAlignment="1">
      <alignment/>
    </xf>
    <xf numFmtId="43" fontId="0" fillId="2" borderId="29" xfId="42" applyFont="1" applyFill="1" applyBorder="1" applyAlignment="1">
      <alignment/>
    </xf>
    <xf numFmtId="0" fontId="45" fillId="2" borderId="29" xfId="0" applyFont="1" applyFill="1" applyBorder="1" applyAlignment="1">
      <alignment/>
    </xf>
    <xf numFmtId="0" fontId="45" fillId="2" borderId="78" xfId="0" applyFont="1" applyFill="1" applyBorder="1" applyAlignment="1">
      <alignment/>
    </xf>
    <xf numFmtId="43" fontId="44" fillId="33" borderId="0" xfId="0" applyNumberFormat="1" applyFont="1" applyFill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171" fontId="48" fillId="0" borderId="0" xfId="0" applyNumberFormat="1" applyFont="1" applyFill="1" applyBorder="1" applyAlignment="1">
      <alignment vertical="center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/>
    </xf>
    <xf numFmtId="3" fontId="47" fillId="0" borderId="64" xfId="0" applyNumberFormat="1" applyFont="1" applyFill="1" applyBorder="1" applyAlignment="1">
      <alignment horizontal="right"/>
    </xf>
    <xf numFmtId="3" fontId="47" fillId="0" borderId="66" xfId="0" applyNumberFormat="1" applyFont="1" applyFill="1" applyBorder="1" applyAlignment="1">
      <alignment horizontal="right"/>
    </xf>
    <xf numFmtId="43" fontId="0" fillId="0" borderId="16" xfId="42" applyFill="1" applyBorder="1" applyAlignment="1">
      <alignment horizontal="right"/>
    </xf>
    <xf numFmtId="43" fontId="0" fillId="0" borderId="16" xfId="42" applyFill="1" applyBorder="1" applyAlignment="1">
      <alignment/>
    </xf>
    <xf numFmtId="3" fontId="47" fillId="0" borderId="14" xfId="0" applyNumberFormat="1" applyFont="1" applyBorder="1" applyAlignment="1" quotePrefix="1">
      <alignment horizontal="right"/>
    </xf>
    <xf numFmtId="3" fontId="47" fillId="0" borderId="23" xfId="0" applyNumberFormat="1" applyFont="1" applyBorder="1" applyAlignment="1">
      <alignment horizontal="right"/>
    </xf>
    <xf numFmtId="3" fontId="48" fillId="2" borderId="19" xfId="0" applyNumberFormat="1" applyFont="1" applyFill="1" applyBorder="1" applyAlignment="1" quotePrefix="1">
      <alignment horizontal="right"/>
    </xf>
    <xf numFmtId="3" fontId="48" fillId="2" borderId="30" xfId="0" applyNumberFormat="1" applyFont="1" applyFill="1" applyBorder="1" applyAlignment="1" quotePrefix="1">
      <alignment horizontal="right"/>
    </xf>
    <xf numFmtId="3" fontId="47" fillId="0" borderId="21" xfId="0" applyNumberFormat="1" applyFont="1" applyBorder="1" applyAlignment="1" quotePrefix="1">
      <alignment horizontal="right"/>
    </xf>
    <xf numFmtId="3" fontId="47" fillId="0" borderId="14" xfId="0" applyNumberFormat="1" applyFont="1" applyBorder="1" applyAlignment="1">
      <alignment horizontal="right"/>
    </xf>
    <xf numFmtId="3" fontId="48" fillId="2" borderId="26" xfId="0" applyNumberFormat="1" applyFont="1" applyFill="1" applyBorder="1" applyAlignment="1" quotePrefix="1">
      <alignment horizontal="right"/>
    </xf>
    <xf numFmtId="1" fontId="47" fillId="0" borderId="14" xfId="0" applyNumberFormat="1" applyFont="1" applyBorder="1" applyAlignment="1">
      <alignment horizontal="right"/>
    </xf>
    <xf numFmtId="1" fontId="47" fillId="0" borderId="14" xfId="0" applyNumberFormat="1" applyFont="1" applyBorder="1" applyAlignment="1" quotePrefix="1">
      <alignment horizontal="right"/>
    </xf>
    <xf numFmtId="1" fontId="48" fillId="2" borderId="19" xfId="0" applyNumberFormat="1" applyFont="1" applyFill="1" applyBorder="1" applyAlignment="1" quotePrefix="1">
      <alignment horizontal="right"/>
    </xf>
    <xf numFmtId="3" fontId="48" fillId="2" borderId="76" xfId="0" applyNumberFormat="1" applyFont="1" applyFill="1" applyBorder="1" applyAlignment="1">
      <alignment/>
    </xf>
    <xf numFmtId="1" fontId="47" fillId="0" borderId="21" xfId="0" applyNumberFormat="1" applyFont="1" applyBorder="1" applyAlignment="1">
      <alignment horizontal="right"/>
    </xf>
    <xf numFmtId="1" fontId="47" fillId="0" borderId="21" xfId="0" applyNumberFormat="1" applyFont="1" applyBorder="1" applyAlignment="1" quotePrefix="1">
      <alignment horizontal="right"/>
    </xf>
    <xf numFmtId="1" fontId="47" fillId="0" borderId="23" xfId="0" applyNumberFormat="1" applyFont="1" applyBorder="1" applyAlignment="1">
      <alignment horizontal="right"/>
    </xf>
    <xf numFmtId="1" fontId="47" fillId="0" borderId="58" xfId="0" applyNumberFormat="1" applyFont="1" applyBorder="1" applyAlignment="1" quotePrefix="1">
      <alignment horizontal="right"/>
    </xf>
    <xf numFmtId="43" fontId="44" fillId="2" borderId="0" xfId="0" applyNumberFormat="1" applyFont="1" applyFill="1" applyAlignment="1">
      <alignment/>
    </xf>
    <xf numFmtId="43" fontId="49" fillId="2" borderId="0" xfId="0" applyNumberFormat="1" applyFont="1" applyFill="1" applyAlignment="1">
      <alignment/>
    </xf>
    <xf numFmtId="4" fontId="46" fillId="0" borderId="69" xfId="0" applyNumberFormat="1" applyFont="1" applyBorder="1" applyAlignment="1">
      <alignment horizontal="right" vertical="center"/>
    </xf>
    <xf numFmtId="0" fontId="48" fillId="2" borderId="79" xfId="0" applyFont="1" applyFill="1" applyBorder="1" applyAlignment="1">
      <alignment horizontal="center"/>
    </xf>
    <xf numFmtId="0" fontId="48" fillId="2" borderId="42" xfId="0" applyFont="1" applyFill="1" applyBorder="1" applyAlignment="1">
      <alignment horizontal="center"/>
    </xf>
    <xf numFmtId="0" fontId="48" fillId="2" borderId="42" xfId="0" applyFont="1" applyFill="1" applyBorder="1" applyAlignment="1">
      <alignment horizontal="left" indent="2"/>
    </xf>
    <xf numFmtId="1" fontId="48" fillId="2" borderId="76" xfId="0" applyNumberFormat="1" applyFont="1" applyFill="1" applyBorder="1" applyAlignment="1">
      <alignment/>
    </xf>
    <xf numFmtId="171" fontId="48" fillId="2" borderId="76" xfId="0" applyNumberFormat="1" applyFont="1" applyFill="1" applyBorder="1" applyAlignment="1">
      <alignment/>
    </xf>
    <xf numFmtId="4" fontId="48" fillId="2" borderId="76" xfId="0" applyNumberFormat="1" applyFont="1" applyFill="1" applyBorder="1" applyAlignment="1">
      <alignment horizontal="right"/>
    </xf>
    <xf numFmtId="3" fontId="48" fillId="2" borderId="76" xfId="0" applyNumberFormat="1" applyFont="1" applyFill="1" applyBorder="1" applyAlignment="1">
      <alignment horizontal="right"/>
    </xf>
    <xf numFmtId="171" fontId="48" fillId="2" borderId="76" xfId="0" applyNumberFormat="1" applyFont="1" applyFill="1" applyBorder="1" applyAlignment="1">
      <alignment horizontal="right"/>
    </xf>
    <xf numFmtId="3" fontId="48" fillId="2" borderId="80" xfId="0" applyNumberFormat="1" applyFont="1" applyFill="1" applyBorder="1" applyAlignment="1">
      <alignment/>
    </xf>
    <xf numFmtId="4" fontId="48" fillId="2" borderId="80" xfId="0" applyNumberFormat="1" applyFont="1" applyFill="1" applyBorder="1" applyAlignment="1">
      <alignment/>
    </xf>
    <xf numFmtId="3" fontId="48" fillId="2" borderId="76" xfId="0" applyNumberFormat="1" applyFont="1" applyFill="1" applyBorder="1" applyAlignment="1">
      <alignment/>
    </xf>
    <xf numFmtId="3" fontId="48" fillId="2" borderId="80" xfId="0" applyNumberFormat="1" applyFont="1" applyFill="1" applyBorder="1" applyAlignment="1" quotePrefix="1">
      <alignment horizontal="right"/>
    </xf>
    <xf numFmtId="4" fontId="48" fillId="2" borderId="81" xfId="0" applyNumberFormat="1" applyFont="1" applyFill="1" applyBorder="1" applyAlignment="1">
      <alignment horizontal="right" vertical="center"/>
    </xf>
    <xf numFmtId="0" fontId="48" fillId="2" borderId="42" xfId="0" applyFont="1" applyFill="1" applyBorder="1" applyAlignment="1">
      <alignment horizontal="left"/>
    </xf>
    <xf numFmtId="4" fontId="48" fillId="2" borderId="42" xfId="0" applyNumberFormat="1" applyFont="1" applyFill="1" applyBorder="1" applyAlignment="1">
      <alignment/>
    </xf>
    <xf numFmtId="171" fontId="48" fillId="2" borderId="42" xfId="0" applyNumberFormat="1" applyFont="1" applyFill="1" applyBorder="1" applyAlignment="1">
      <alignment/>
    </xf>
    <xf numFmtId="1" fontId="48" fillId="2" borderId="42" xfId="0" applyNumberFormat="1" applyFont="1" applyFill="1" applyBorder="1" applyAlignment="1">
      <alignment/>
    </xf>
    <xf numFmtId="171" fontId="48" fillId="2" borderId="42" xfId="0" applyNumberFormat="1" applyFont="1" applyFill="1" applyBorder="1" applyAlignment="1">
      <alignment/>
    </xf>
    <xf numFmtId="4" fontId="48" fillId="2" borderId="42" xfId="0" applyNumberFormat="1" applyFont="1" applyFill="1" applyBorder="1" applyAlignment="1">
      <alignment horizontal="right"/>
    </xf>
    <xf numFmtId="3" fontId="48" fillId="2" borderId="42" xfId="0" applyNumberFormat="1" applyFont="1" applyFill="1" applyBorder="1" applyAlignment="1">
      <alignment horizontal="right"/>
    </xf>
    <xf numFmtId="3" fontId="48" fillId="2" borderId="80" xfId="0" applyNumberFormat="1" applyFont="1" applyFill="1" applyBorder="1" applyAlignment="1">
      <alignment horizontal="right"/>
    </xf>
    <xf numFmtId="171" fontId="48" fillId="2" borderId="42" xfId="0" applyNumberFormat="1" applyFont="1" applyFill="1" applyBorder="1" applyAlignment="1">
      <alignment horizontal="right"/>
    </xf>
    <xf numFmtId="3" fontId="48" fillId="2" borderId="42" xfId="0" applyNumberFormat="1" applyFont="1" applyFill="1" applyBorder="1" applyAlignment="1">
      <alignment/>
    </xf>
    <xf numFmtId="37" fontId="48" fillId="2" borderId="42" xfId="0" applyNumberFormat="1" applyFont="1" applyFill="1" applyBorder="1" applyAlignment="1">
      <alignment/>
    </xf>
    <xf numFmtId="4" fontId="48" fillId="2" borderId="82" xfId="0" applyNumberFormat="1" applyFont="1" applyFill="1" applyBorder="1" applyAlignment="1">
      <alignment/>
    </xf>
    <xf numFmtId="1" fontId="48" fillId="2" borderId="76" xfId="0" applyNumberFormat="1" applyFont="1" applyFill="1" applyBorder="1" applyAlignment="1" quotePrefix="1">
      <alignment horizontal="right"/>
    </xf>
    <xf numFmtId="4" fontId="48" fillId="2" borderId="83" xfId="0" applyNumberFormat="1" applyFont="1" applyFill="1" applyBorder="1" applyAlignment="1">
      <alignment horizontal="right"/>
    </xf>
    <xf numFmtId="0" fontId="46" fillId="0" borderId="84" xfId="0" applyFont="1" applyFill="1" applyBorder="1" applyAlignment="1">
      <alignment vertical="top"/>
    </xf>
    <xf numFmtId="0" fontId="46" fillId="0" borderId="85" xfId="0" applyFont="1" applyFill="1" applyBorder="1" applyAlignment="1">
      <alignment vertical="top"/>
    </xf>
    <xf numFmtId="43" fontId="0" fillId="0" borderId="38" xfId="42" applyFill="1" applyBorder="1" applyAlignment="1">
      <alignment/>
    </xf>
    <xf numFmtId="43" fontId="0" fillId="0" borderId="72" xfId="42" applyFill="1" applyBorder="1" applyAlignment="1">
      <alignment/>
    </xf>
    <xf numFmtId="43" fontId="0" fillId="0" borderId="63" xfId="42" applyFill="1" applyBorder="1" applyAlignment="1">
      <alignment/>
    </xf>
    <xf numFmtId="43" fontId="0" fillId="0" borderId="61" xfId="42" applyFill="1" applyBorder="1" applyAlignment="1">
      <alignment/>
    </xf>
    <xf numFmtId="43" fontId="0" fillId="0" borderId="13" xfId="42" applyFill="1" applyBorder="1" applyAlignment="1">
      <alignment/>
    </xf>
    <xf numFmtId="43" fontId="48" fillId="2" borderId="18" xfId="42" applyFont="1" applyFill="1" applyBorder="1" applyAlignment="1">
      <alignment/>
    </xf>
    <xf numFmtId="41" fontId="0" fillId="0" borderId="38" xfId="42" applyNumberFormat="1" applyFill="1" applyBorder="1" applyAlignment="1">
      <alignment/>
    </xf>
    <xf numFmtId="41" fontId="0" fillId="0" borderId="72" xfId="42" applyNumberFormat="1" applyFill="1" applyBorder="1" applyAlignment="1">
      <alignment/>
    </xf>
    <xf numFmtId="41" fontId="0" fillId="0" borderId="63" xfId="42" applyNumberFormat="1" applyFill="1" applyBorder="1" applyAlignment="1">
      <alignment/>
    </xf>
    <xf numFmtId="41" fontId="0" fillId="0" borderId="61" xfId="42" applyNumberFormat="1" applyFill="1" applyBorder="1" applyAlignment="1">
      <alignment/>
    </xf>
    <xf numFmtId="41" fontId="0" fillId="0" borderId="13" xfId="42" applyNumberFormat="1" applyFill="1" applyBorder="1" applyAlignment="1">
      <alignment/>
    </xf>
    <xf numFmtId="41" fontId="0" fillId="0" borderId="16" xfId="42" applyNumberFormat="1" applyFill="1" applyBorder="1" applyAlignment="1">
      <alignment/>
    </xf>
    <xf numFmtId="41" fontId="48" fillId="2" borderId="18" xfId="42" applyNumberFormat="1" applyFont="1" applyFill="1" applyBorder="1" applyAlignment="1">
      <alignment/>
    </xf>
    <xf numFmtId="0" fontId="46" fillId="0" borderId="61" xfId="0" applyFont="1" applyFill="1" applyBorder="1" applyAlignment="1">
      <alignment horizontal="center" vertical="center" wrapText="1"/>
    </xf>
    <xf numFmtId="3" fontId="48" fillId="0" borderId="19" xfId="0" applyNumberFormat="1" applyFont="1" applyBorder="1" applyAlignment="1" quotePrefix="1">
      <alignment horizontal="right"/>
    </xf>
    <xf numFmtId="1" fontId="47" fillId="0" borderId="73" xfId="0" applyNumberFormat="1" applyFont="1" applyBorder="1" applyAlignment="1">
      <alignment/>
    </xf>
    <xf numFmtId="1" fontId="47" fillId="0" borderId="23" xfId="0" applyNumberFormat="1" applyFont="1" applyBorder="1" applyAlignment="1">
      <alignment/>
    </xf>
    <xf numFmtId="1" fontId="47" fillId="0" borderId="13" xfId="0" applyNumberFormat="1" applyFont="1" applyBorder="1" applyAlignment="1" quotePrefix="1">
      <alignment horizontal="right"/>
    </xf>
    <xf numFmtId="1" fontId="47" fillId="0" borderId="16" xfId="0" applyNumberFormat="1" applyFont="1" applyBorder="1" applyAlignment="1">
      <alignment horizontal="right"/>
    </xf>
    <xf numFmtId="3" fontId="47" fillId="0" borderId="73" xfId="0" applyNumberFormat="1" applyFont="1" applyBorder="1" applyAlignment="1">
      <alignment/>
    </xf>
    <xf numFmtId="3" fontId="47" fillId="0" borderId="48" xfId="0" applyNumberFormat="1" applyFont="1" applyBorder="1" applyAlignment="1">
      <alignment/>
    </xf>
    <xf numFmtId="3" fontId="47" fillId="0" borderId="86" xfId="0" applyNumberFormat="1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86" xfId="42" applyFont="1" applyBorder="1" applyAlignment="1">
      <alignment/>
    </xf>
    <xf numFmtId="3" fontId="47" fillId="0" borderId="21" xfId="0" applyNumberFormat="1" applyFont="1" applyBorder="1" applyAlignment="1">
      <alignment horizontal="right"/>
    </xf>
    <xf numFmtId="171" fontId="48" fillId="2" borderId="38" xfId="0" applyNumberFormat="1" applyFont="1" applyFill="1" applyBorder="1" applyAlignment="1">
      <alignment/>
    </xf>
    <xf numFmtId="43" fontId="48" fillId="33" borderId="46" xfId="42" applyFont="1" applyFill="1" applyBorder="1" applyAlignment="1">
      <alignment vertical="center"/>
    </xf>
    <xf numFmtId="0" fontId="45" fillId="2" borderId="87" xfId="0" applyFont="1" applyFill="1" applyBorder="1" applyAlignment="1">
      <alignment horizontal="left"/>
    </xf>
    <xf numFmtId="0" fontId="45" fillId="2" borderId="88" xfId="0" applyFont="1" applyFill="1" applyBorder="1" applyAlignment="1">
      <alignment horizontal="center"/>
    </xf>
    <xf numFmtId="0" fontId="44" fillId="2" borderId="29" xfId="0" applyFont="1" applyFill="1" applyBorder="1" applyAlignment="1" quotePrefix="1">
      <alignment horizontal="center"/>
    </xf>
    <xf numFmtId="171" fontId="44" fillId="2" borderId="29" xfId="0" applyNumberFormat="1" applyFont="1" applyFill="1" applyBorder="1" applyAlignment="1">
      <alignment/>
    </xf>
    <xf numFmtId="43" fontId="0" fillId="2" borderId="29" xfId="42" applyFill="1" applyBorder="1" applyAlignment="1">
      <alignment/>
    </xf>
    <xf numFmtId="43" fontId="44" fillId="2" borderId="29" xfId="42" applyFont="1" applyFill="1" applyBorder="1" applyAlignment="1">
      <alignment/>
    </xf>
    <xf numFmtId="0" fontId="48" fillId="33" borderId="44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vertical="center"/>
    </xf>
    <xf numFmtId="171" fontId="48" fillId="33" borderId="46" xfId="0" applyNumberFormat="1" applyFont="1" applyFill="1" applyBorder="1" applyAlignment="1">
      <alignment vertical="center"/>
    </xf>
    <xf numFmtId="173" fontId="48" fillId="33" borderId="46" xfId="0" applyNumberFormat="1" applyFont="1" applyFill="1" applyBorder="1" applyAlignment="1">
      <alignment vertical="center"/>
    </xf>
    <xf numFmtId="37" fontId="48" fillId="33" borderId="46" xfId="42" applyNumberFormat="1" applyFont="1" applyFill="1" applyBorder="1" applyAlignment="1">
      <alignment vertical="center"/>
    </xf>
    <xf numFmtId="43" fontId="48" fillId="33" borderId="47" xfId="42" applyFont="1" applyFill="1" applyBorder="1" applyAlignment="1">
      <alignment vertical="center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3" fontId="44" fillId="2" borderId="38" xfId="0" applyNumberFormat="1" applyFont="1" applyFill="1" applyBorder="1" applyAlignment="1">
      <alignment horizontal="right"/>
    </xf>
    <xf numFmtId="43" fontId="44" fillId="0" borderId="0" xfId="0" applyNumberFormat="1" applyFont="1" applyFill="1" applyAlignment="1">
      <alignment/>
    </xf>
    <xf numFmtId="43" fontId="0" fillId="0" borderId="0" xfId="42" applyFill="1" applyAlignment="1">
      <alignment/>
    </xf>
    <xf numFmtId="3" fontId="47" fillId="0" borderId="14" xfId="0" applyNumberFormat="1" applyFont="1" applyFill="1" applyBorder="1" applyAlignment="1" quotePrefix="1">
      <alignment horizontal="right"/>
    </xf>
    <xf numFmtId="3" fontId="47" fillId="0" borderId="23" xfId="0" applyNumberFormat="1" applyFont="1" applyFill="1" applyBorder="1" applyAlignment="1">
      <alignment horizontal="right"/>
    </xf>
    <xf numFmtId="3" fontId="47" fillId="0" borderId="23" xfId="0" applyNumberFormat="1" applyFont="1" applyFill="1" applyBorder="1" applyAlignment="1" quotePrefix="1">
      <alignment horizontal="right"/>
    </xf>
    <xf numFmtId="3" fontId="47" fillId="0" borderId="21" xfId="0" applyNumberFormat="1" applyFont="1" applyFill="1" applyBorder="1" applyAlignment="1" quotePrefix="1">
      <alignment horizontal="right"/>
    </xf>
    <xf numFmtId="3" fontId="47" fillId="0" borderId="14" xfId="0" applyNumberFormat="1" applyFont="1" applyFill="1" applyBorder="1" applyAlignment="1">
      <alignment horizontal="right"/>
    </xf>
    <xf numFmtId="0" fontId="47" fillId="35" borderId="20" xfId="0" applyFont="1" applyFill="1" applyBorder="1" applyAlignment="1">
      <alignment horizontal="left"/>
    </xf>
    <xf numFmtId="171" fontId="47" fillId="35" borderId="65" xfId="0" applyNumberFormat="1" applyFont="1" applyFill="1" applyBorder="1" applyAlignment="1">
      <alignment/>
    </xf>
    <xf numFmtId="4" fontId="47" fillId="35" borderId="65" xfId="0" applyNumberFormat="1" applyFont="1" applyFill="1" applyBorder="1" applyAlignment="1">
      <alignment/>
    </xf>
    <xf numFmtId="1" fontId="47" fillId="35" borderId="65" xfId="0" applyNumberFormat="1" applyFont="1" applyFill="1" applyBorder="1" applyAlignment="1">
      <alignment/>
    </xf>
    <xf numFmtId="171" fontId="47" fillId="35" borderId="65" xfId="0" applyNumberFormat="1" applyFont="1" applyFill="1" applyBorder="1" applyAlignment="1">
      <alignment/>
    </xf>
    <xf numFmtId="4" fontId="47" fillId="35" borderId="65" xfId="0" applyNumberFormat="1" applyFont="1" applyFill="1" applyBorder="1" applyAlignment="1">
      <alignment horizontal="right"/>
    </xf>
    <xf numFmtId="1" fontId="47" fillId="35" borderId="65" xfId="0" applyNumberFormat="1" applyFont="1" applyFill="1" applyBorder="1" applyAlignment="1">
      <alignment horizontal="right"/>
    </xf>
    <xf numFmtId="43" fontId="0" fillId="35" borderId="65" xfId="42" applyFont="1" applyFill="1" applyBorder="1" applyAlignment="1">
      <alignment horizontal="right"/>
    </xf>
    <xf numFmtId="171" fontId="47" fillId="35" borderId="65" xfId="0" applyNumberFormat="1" applyFont="1" applyFill="1" applyBorder="1" applyAlignment="1">
      <alignment horizontal="right"/>
    </xf>
    <xf numFmtId="3" fontId="47" fillId="35" borderId="65" xfId="0" applyNumberFormat="1" applyFont="1" applyFill="1" applyBorder="1" applyAlignment="1">
      <alignment/>
    </xf>
    <xf numFmtId="4" fontId="47" fillId="35" borderId="21" xfId="0" applyNumberFormat="1" applyFont="1" applyFill="1" applyBorder="1" applyAlignment="1">
      <alignment/>
    </xf>
    <xf numFmtId="3" fontId="47" fillId="35" borderId="21" xfId="0" applyNumberFormat="1" applyFont="1" applyFill="1" applyBorder="1" applyAlignment="1">
      <alignment/>
    </xf>
    <xf numFmtId="43" fontId="44" fillId="35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47" fillId="35" borderId="13" xfId="0" applyFont="1" applyFill="1" applyBorder="1" applyAlignment="1">
      <alignment horizontal="left"/>
    </xf>
    <xf numFmtId="171" fontId="47" fillId="35" borderId="63" xfId="0" applyNumberFormat="1" applyFont="1" applyFill="1" applyBorder="1" applyAlignment="1">
      <alignment/>
    </xf>
    <xf numFmtId="4" fontId="47" fillId="35" borderId="63" xfId="0" applyNumberFormat="1" applyFont="1" applyFill="1" applyBorder="1" applyAlignment="1">
      <alignment/>
    </xf>
    <xf numFmtId="3" fontId="47" fillId="35" borderId="63" xfId="0" applyNumberFormat="1" applyFont="1" applyFill="1" applyBorder="1" applyAlignment="1">
      <alignment/>
    </xf>
    <xf numFmtId="1" fontId="47" fillId="35" borderId="63" xfId="0" applyNumberFormat="1" applyFont="1" applyFill="1" applyBorder="1" applyAlignment="1">
      <alignment/>
    </xf>
    <xf numFmtId="171" fontId="47" fillId="35" borderId="63" xfId="0" applyNumberFormat="1" applyFont="1" applyFill="1" applyBorder="1" applyAlignment="1">
      <alignment/>
    </xf>
    <xf numFmtId="4" fontId="47" fillId="35" borderId="63" xfId="0" applyNumberFormat="1" applyFont="1" applyFill="1" applyBorder="1" applyAlignment="1">
      <alignment horizontal="right"/>
    </xf>
    <xf numFmtId="171" fontId="47" fillId="35" borderId="63" xfId="0" applyNumberFormat="1" applyFont="1" applyFill="1" applyBorder="1" applyAlignment="1">
      <alignment horizontal="right"/>
    </xf>
    <xf numFmtId="3" fontId="47" fillId="35" borderId="14" xfId="0" applyNumberFormat="1" applyFont="1" applyFill="1" applyBorder="1" applyAlignment="1">
      <alignment/>
    </xf>
    <xf numFmtId="4" fontId="47" fillId="35" borderId="14" xfId="0" applyNumberFormat="1" applyFont="1" applyFill="1" applyBorder="1" applyAlignment="1">
      <alignment/>
    </xf>
    <xf numFmtId="3" fontId="47" fillId="35" borderId="14" xfId="0" applyNumberFormat="1" applyFont="1" applyFill="1" applyBorder="1" applyAlignment="1" quotePrefix="1">
      <alignment horizontal="right"/>
    </xf>
    <xf numFmtId="1" fontId="47" fillId="35" borderId="63" xfId="0" applyNumberFormat="1" applyFont="1" applyFill="1" applyBorder="1" applyAlignment="1">
      <alignment horizontal="right"/>
    </xf>
    <xf numFmtId="43" fontId="0" fillId="35" borderId="63" xfId="42" applyFont="1" applyFill="1" applyBorder="1" applyAlignment="1">
      <alignment horizontal="right"/>
    </xf>
    <xf numFmtId="41" fontId="0" fillId="35" borderId="63" xfId="42" applyNumberFormat="1" applyFill="1" applyBorder="1" applyAlignment="1">
      <alignment/>
    </xf>
    <xf numFmtId="43" fontId="0" fillId="35" borderId="63" xfId="42" applyFill="1" applyBorder="1" applyAlignment="1">
      <alignment/>
    </xf>
    <xf numFmtId="1" fontId="47" fillId="35" borderId="14" xfId="0" applyNumberFormat="1" applyFont="1" applyFill="1" applyBorder="1" applyAlignment="1">
      <alignment/>
    </xf>
    <xf numFmtId="43" fontId="0" fillId="35" borderId="14" xfId="42" applyFont="1" applyFill="1" applyBorder="1" applyAlignment="1">
      <alignment/>
    </xf>
    <xf numFmtId="3" fontId="47" fillId="35" borderId="63" xfId="0" applyNumberFormat="1" applyFont="1" applyFill="1" applyBorder="1" applyAlignment="1">
      <alignment horizontal="right"/>
    </xf>
    <xf numFmtId="1" fontId="47" fillId="35" borderId="14" xfId="0" applyNumberFormat="1" applyFont="1" applyFill="1" applyBorder="1" applyAlignment="1" quotePrefix="1">
      <alignment horizontal="right"/>
    </xf>
    <xf numFmtId="1" fontId="47" fillId="35" borderId="63" xfId="0" applyNumberFormat="1" applyFont="1" applyFill="1" applyBorder="1" applyAlignment="1">
      <alignment/>
    </xf>
    <xf numFmtId="3" fontId="47" fillId="0" borderId="34" xfId="0" applyNumberFormat="1" applyFont="1" applyBorder="1" applyAlignment="1">
      <alignment horizontal="right"/>
    </xf>
    <xf numFmtId="3" fontId="47" fillId="35" borderId="14" xfId="0" applyNumberFormat="1" applyFont="1" applyFill="1" applyBorder="1" applyAlignment="1">
      <alignment horizontal="right"/>
    </xf>
    <xf numFmtId="3" fontId="47" fillId="0" borderId="17" xfId="0" applyNumberFormat="1" applyFont="1" applyBorder="1" applyAlignment="1" quotePrefix="1">
      <alignment horizontal="right"/>
    </xf>
    <xf numFmtId="43" fontId="0" fillId="0" borderId="0" xfId="42" applyFont="1" applyFill="1" applyAlignment="1">
      <alignment/>
    </xf>
    <xf numFmtId="4" fontId="46" fillId="0" borderId="54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Alignment="1">
      <alignment/>
    </xf>
    <xf numFmtId="4" fontId="48" fillId="2" borderId="89" xfId="0" applyNumberFormat="1" applyFont="1" applyFill="1" applyBorder="1" applyAlignment="1">
      <alignment horizontal="right" vertical="center"/>
    </xf>
    <xf numFmtId="4" fontId="46" fillId="35" borderId="55" xfId="0" applyNumberFormat="1" applyFont="1" applyFill="1" applyBorder="1" applyAlignment="1">
      <alignment horizontal="right" vertical="center"/>
    </xf>
    <xf numFmtId="4" fontId="46" fillId="0" borderId="15" xfId="0" applyNumberFormat="1" applyFont="1" applyFill="1" applyBorder="1" applyAlignment="1">
      <alignment horizontal="right" vertical="center"/>
    </xf>
    <xf numFmtId="4" fontId="46" fillId="0" borderId="55" xfId="0" applyNumberFormat="1" applyFont="1" applyFill="1" applyBorder="1" applyAlignment="1">
      <alignment horizontal="right" vertical="center"/>
    </xf>
    <xf numFmtId="4" fontId="46" fillId="0" borderId="68" xfId="0" applyNumberFormat="1" applyFont="1" applyFill="1" applyBorder="1" applyAlignment="1">
      <alignment horizontal="right" vertical="center"/>
    </xf>
    <xf numFmtId="4" fontId="46" fillId="35" borderId="15" xfId="0" applyNumberFormat="1" applyFont="1" applyFill="1" applyBorder="1" applyAlignment="1">
      <alignment horizontal="right" vertical="center"/>
    </xf>
    <xf numFmtId="4" fontId="46" fillId="0" borderId="90" xfId="0" applyNumberFormat="1" applyFont="1" applyBorder="1" applyAlignment="1">
      <alignment horizontal="right" vertical="center"/>
    </xf>
    <xf numFmtId="4" fontId="48" fillId="0" borderId="89" xfId="0" applyNumberFormat="1" applyFont="1" applyBorder="1" applyAlignment="1">
      <alignment horizontal="right" vertical="center"/>
    </xf>
    <xf numFmtId="4" fontId="46" fillId="0" borderId="91" xfId="0" applyNumberFormat="1" applyFont="1" applyBorder="1" applyAlignment="1">
      <alignment horizontal="right" vertical="center"/>
    </xf>
    <xf numFmtId="4" fontId="46" fillId="0" borderId="92" xfId="0" applyNumberFormat="1" applyFont="1" applyBorder="1" applyAlignment="1">
      <alignment horizontal="right" vertical="center"/>
    </xf>
    <xf numFmtId="4" fontId="48" fillId="2" borderId="69" xfId="0" applyNumberFormat="1" applyFont="1" applyFill="1" applyBorder="1" applyAlignment="1">
      <alignment/>
    </xf>
    <xf numFmtId="0" fontId="45" fillId="2" borderId="93" xfId="0" applyFont="1" applyFill="1" applyBorder="1" applyAlignment="1">
      <alignment horizontal="left"/>
    </xf>
    <xf numFmtId="0" fontId="45" fillId="2" borderId="77" xfId="0" applyFont="1" applyFill="1" applyBorder="1" applyAlignment="1">
      <alignment horizontal="left"/>
    </xf>
    <xf numFmtId="0" fontId="45" fillId="2" borderId="94" xfId="0" applyFont="1" applyFill="1" applyBorder="1" applyAlignment="1">
      <alignment horizontal="left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/>
    </xf>
    <xf numFmtId="0" fontId="46" fillId="0" borderId="9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01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100" xfId="0" applyFont="1" applyFill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 wrapText="1"/>
    </xf>
    <xf numFmtId="0" fontId="46" fillId="0" borderId="102" xfId="0" applyFont="1" applyFill="1" applyBorder="1" applyAlignment="1">
      <alignment horizontal="center" vertical="top"/>
    </xf>
    <xf numFmtId="0" fontId="46" fillId="0" borderId="103" xfId="0" applyFont="1" applyFill="1" applyBorder="1" applyAlignment="1">
      <alignment horizontal="center" vertical="top"/>
    </xf>
    <xf numFmtId="0" fontId="46" fillId="0" borderId="104" xfId="0" applyFont="1" applyFill="1" applyBorder="1" applyAlignment="1">
      <alignment horizontal="center" vertical="top"/>
    </xf>
    <xf numFmtId="0" fontId="46" fillId="0" borderId="23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46" fillId="0" borderId="74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08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109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4" fontId="47" fillId="0" borderId="112" xfId="0" applyNumberFormat="1" applyFont="1" applyBorder="1" applyAlignment="1">
      <alignment horizontal="center" vertical="center" wrapText="1"/>
    </xf>
    <xf numFmtId="0" fontId="47" fillId="0" borderId="112" xfId="0" applyFont="1" applyBorder="1" applyAlignment="1">
      <alignment horizontal="center" vertical="center" wrapText="1"/>
    </xf>
    <xf numFmtId="0" fontId="47" fillId="0" borderId="113" xfId="0" applyFont="1" applyBorder="1" applyAlignment="1">
      <alignment horizontal="center" vertical="center" wrapText="1"/>
    </xf>
    <xf numFmtId="0" fontId="47" fillId="0" borderId="114" xfId="0" applyFont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/>
    </xf>
    <xf numFmtId="0" fontId="0" fillId="0" borderId="108" xfId="0" applyFill="1" applyBorder="1" applyAlignment="1">
      <alignment horizontal="center" vertical="top"/>
    </xf>
    <xf numFmtId="0" fontId="47" fillId="0" borderId="116" xfId="0" applyFont="1" applyBorder="1" applyAlignment="1">
      <alignment horizontal="center" vertical="center" wrapText="1"/>
    </xf>
    <xf numFmtId="0" fontId="47" fillId="0" borderId="117" xfId="0" applyFont="1" applyBorder="1" applyAlignment="1">
      <alignment horizontal="center" vertical="center" wrapText="1"/>
    </xf>
    <xf numFmtId="0" fontId="46" fillId="0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4" fontId="47" fillId="0" borderId="120" xfId="0" applyNumberFormat="1" applyFont="1" applyBorder="1" applyAlignment="1">
      <alignment horizontal="center" vertical="center" wrapText="1"/>
    </xf>
    <xf numFmtId="0" fontId="46" fillId="0" borderId="108" xfId="0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 vertical="center" wrapText="1"/>
    </xf>
    <xf numFmtId="0" fontId="46" fillId="0" borderId="121" xfId="0" applyFont="1" applyFill="1" applyBorder="1" applyAlignment="1">
      <alignment horizontal="center" vertical="center" wrapText="1"/>
    </xf>
    <xf numFmtId="0" fontId="46" fillId="0" borderId="84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6" fillId="0" borderId="2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4" fontId="47" fillId="0" borderId="112" xfId="0" applyNumberFormat="1" applyFont="1" applyFill="1" applyBorder="1" applyAlignment="1">
      <alignment horizontal="center" vertical="center" wrapText="1"/>
    </xf>
    <xf numFmtId="0" fontId="47" fillId="0" borderId="112" xfId="0" applyFont="1" applyFill="1" applyBorder="1" applyAlignment="1">
      <alignment horizontal="center" vertical="center" wrapText="1"/>
    </xf>
    <xf numFmtId="0" fontId="47" fillId="0" borderId="113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2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top"/>
    </xf>
    <xf numFmtId="4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125" xfId="0" applyFont="1" applyFill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127" xfId="0" applyFont="1" applyBorder="1" applyAlignment="1">
      <alignment horizontal="center" vertical="center"/>
    </xf>
    <xf numFmtId="0" fontId="46" fillId="0" borderId="128" xfId="0" applyFont="1" applyBorder="1" applyAlignment="1">
      <alignment horizontal="center" vertical="center"/>
    </xf>
    <xf numFmtId="0" fontId="46" fillId="0" borderId="129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3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5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98" xfId="0" applyFont="1" applyBorder="1" applyAlignment="1">
      <alignment horizontal="center" vertical="center" wrapText="1"/>
    </xf>
    <xf numFmtId="0" fontId="46" fillId="0" borderId="132" xfId="0" applyFont="1" applyBorder="1" applyAlignment="1">
      <alignment horizontal="center" vertical="center" wrapText="1"/>
    </xf>
    <xf numFmtId="0" fontId="46" fillId="0" borderId="133" xfId="0" applyFont="1" applyBorder="1" applyAlignment="1">
      <alignment horizontal="center" vertical="center" wrapText="1"/>
    </xf>
    <xf numFmtId="0" fontId="46" fillId="0" borderId="134" xfId="0" applyFont="1" applyBorder="1" applyAlignment="1">
      <alignment horizontal="center" vertical="center" wrapText="1"/>
    </xf>
    <xf numFmtId="0" fontId="46" fillId="0" borderId="121" xfId="0" applyFont="1" applyBorder="1" applyAlignment="1">
      <alignment horizontal="center" vertical="center" wrapText="1"/>
    </xf>
    <xf numFmtId="0" fontId="46" fillId="0" borderId="135" xfId="0" applyFont="1" applyBorder="1" applyAlignment="1">
      <alignment horizontal="center" vertical="center" wrapText="1"/>
    </xf>
    <xf numFmtId="0" fontId="46" fillId="0" borderId="136" xfId="0" applyFont="1" applyBorder="1" applyAlignment="1">
      <alignment horizontal="center" vertical="center" wrapText="1"/>
    </xf>
    <xf numFmtId="0" fontId="46" fillId="0" borderId="121" xfId="0" applyFont="1" applyBorder="1" applyAlignment="1">
      <alignment horizontal="center" vertical="center"/>
    </xf>
    <xf numFmtId="0" fontId="46" fillId="0" borderId="135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/>
    </xf>
    <xf numFmtId="0" fontId="47" fillId="0" borderId="137" xfId="0" applyFont="1" applyBorder="1" applyAlignment="1">
      <alignment horizontal="center" vertical="center" wrapText="1"/>
    </xf>
    <xf numFmtId="0" fontId="46" fillId="0" borderId="102" xfId="0" applyFont="1" applyFill="1" applyBorder="1" applyAlignment="1">
      <alignment horizontal="center" vertical="center"/>
    </xf>
    <xf numFmtId="0" fontId="46" fillId="0" borderId="104" xfId="0" applyFont="1" applyFill="1" applyBorder="1" applyAlignment="1">
      <alignment horizontal="center" vertical="center"/>
    </xf>
    <xf numFmtId="0" fontId="46" fillId="0" borderId="103" xfId="0" applyFont="1" applyFill="1" applyBorder="1" applyAlignment="1">
      <alignment horizontal="center" vertical="center"/>
    </xf>
    <xf numFmtId="0" fontId="46" fillId="0" borderId="138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 wrapText="1"/>
    </xf>
    <xf numFmtId="0" fontId="46" fillId="0" borderId="136" xfId="0" applyFont="1" applyFill="1" applyBorder="1" applyAlignment="1">
      <alignment horizontal="center" vertical="center" wrapText="1"/>
    </xf>
    <xf numFmtId="0" fontId="46" fillId="0" borderId="139" xfId="0" applyFont="1" applyFill="1" applyBorder="1" applyAlignment="1">
      <alignment horizontal="center" vertical="center"/>
    </xf>
    <xf numFmtId="0" fontId="46" fillId="0" borderId="140" xfId="0" applyFont="1" applyFill="1" applyBorder="1" applyAlignment="1">
      <alignment horizontal="center" vertical="center"/>
    </xf>
    <xf numFmtId="0" fontId="46" fillId="0" borderId="141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4" fontId="47" fillId="0" borderId="113" xfId="0" applyNumberFormat="1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center" vertical="center" wrapText="1"/>
    </xf>
    <xf numFmtId="4" fontId="47" fillId="0" borderId="86" xfId="0" applyNumberFormat="1" applyFont="1" applyBorder="1" applyAlignment="1">
      <alignment horizontal="center" vertical="center" wrapText="1"/>
    </xf>
    <xf numFmtId="0" fontId="47" fillId="0" borderId="1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3"/>
  <sheetViews>
    <sheetView tabSelected="1" zoomScalePageLayoutView="0" workbookViewId="0" topLeftCell="A1">
      <pane xSplit="2" ySplit="9" topLeftCell="C1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6" sqref="E6:L6"/>
    </sheetView>
  </sheetViews>
  <sheetFormatPr defaultColWidth="9.140625" defaultRowHeight="12.75"/>
  <cols>
    <col min="1" max="1" width="12.421875" style="1" customWidth="1"/>
    <col min="2" max="2" width="7.28125" style="1" customWidth="1"/>
    <col min="3" max="3" width="19.7109375" style="1" customWidth="1"/>
    <col min="4" max="4" width="8.8515625" style="1" customWidth="1"/>
    <col min="5" max="5" width="7.57421875" style="79" customWidth="1"/>
    <col min="6" max="6" width="13.421875" style="79" customWidth="1"/>
    <col min="7" max="7" width="9.57421875" style="79" customWidth="1"/>
    <col min="8" max="10" width="13.421875" style="79" customWidth="1"/>
    <col min="11" max="11" width="9.57421875" style="79" customWidth="1"/>
    <col min="12" max="12" width="13.421875" style="79" customWidth="1"/>
    <col min="13" max="13" width="7.8515625" style="80" customWidth="1"/>
    <col min="14" max="14" width="13.7109375" style="80" customWidth="1"/>
    <col min="15" max="15" width="8.140625" style="80" customWidth="1"/>
    <col min="16" max="16" width="12.421875" style="80" customWidth="1"/>
    <col min="17" max="17" width="8.00390625" style="80" customWidth="1"/>
    <col min="18" max="18" width="10.7109375" style="80" customWidth="1"/>
    <col min="19" max="19" width="7.7109375" style="80" customWidth="1"/>
    <col min="20" max="20" width="11.421875" style="80" customWidth="1"/>
    <col min="21" max="21" width="9.7109375" style="102" customWidth="1"/>
    <col min="22" max="22" width="14.8515625" style="102" customWidth="1"/>
    <col min="23" max="23" width="7.8515625" style="102" customWidth="1"/>
    <col min="24" max="24" width="13.140625" style="102" customWidth="1"/>
    <col min="25" max="25" width="12.7109375" style="1" hidden="1" customWidth="1"/>
    <col min="26" max="26" width="15.7109375" style="1" hidden="1" customWidth="1"/>
    <col min="27" max="28" width="12.7109375" style="1" hidden="1" customWidth="1"/>
    <col min="29" max="29" width="9.28125" style="102" customWidth="1"/>
    <col min="30" max="30" width="13.7109375" style="102" customWidth="1"/>
    <col min="31" max="31" width="8.28125" style="1" customWidth="1"/>
    <col min="32" max="32" width="13.8515625" style="1" customWidth="1"/>
    <col min="33" max="33" width="12.57421875" style="1" hidden="1" customWidth="1"/>
    <col min="34" max="34" width="8.140625" style="1" hidden="1" customWidth="1"/>
    <col min="35" max="35" width="13.57421875" style="1" hidden="1" customWidth="1"/>
    <col min="36" max="36" width="8.57421875" style="1" hidden="1" customWidth="1"/>
    <col min="37" max="37" width="0.9921875" style="1" hidden="1" customWidth="1"/>
    <col min="38" max="38" width="8.8515625" style="1" customWidth="1"/>
    <col min="39" max="39" width="14.7109375" style="1" customWidth="1"/>
    <col min="40" max="40" width="8.00390625" style="1" customWidth="1"/>
    <col min="41" max="41" width="15.8515625" style="1" customWidth="1"/>
    <col min="42" max="42" width="18.7109375" style="1" customWidth="1"/>
    <col min="43" max="43" width="15.00390625" style="1" bestFit="1" customWidth="1"/>
    <col min="44" max="44" width="17.421875" style="1" customWidth="1"/>
    <col min="45" max="45" width="12.8515625" style="1" bestFit="1" customWidth="1"/>
    <col min="46" max="47" width="15.00390625" style="1" bestFit="1" customWidth="1"/>
    <col min="48" max="16384" width="9.140625" style="1" customWidth="1"/>
  </cols>
  <sheetData>
    <row r="1" spans="1:42" ht="12.7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316"/>
      <c r="AI1" s="316"/>
      <c r="AJ1" s="316"/>
      <c r="AK1" s="316"/>
      <c r="AL1" s="472"/>
      <c r="AM1" s="4"/>
      <c r="AN1" s="4"/>
      <c r="AO1" s="4"/>
      <c r="AP1" s="5"/>
    </row>
    <row r="2" spans="1:42" ht="12.75">
      <c r="A2" s="666" t="s">
        <v>178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317"/>
      <c r="AI2" s="317"/>
      <c r="AJ2" s="317"/>
      <c r="AK2" s="317"/>
      <c r="AL2" s="6"/>
      <c r="AM2" s="6"/>
      <c r="AN2" s="6"/>
      <c r="AO2" s="6"/>
      <c r="AP2" s="5"/>
    </row>
    <row r="3" spans="1:47" ht="12.75">
      <c r="A3" s="283" t="s">
        <v>1</v>
      </c>
      <c r="B3" s="103"/>
      <c r="C3" s="103"/>
      <c r="D3" s="103"/>
      <c r="E3" s="103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60"/>
      <c r="AM3" s="60"/>
      <c r="AN3" s="60"/>
      <c r="AO3" s="60"/>
      <c r="AP3" s="60"/>
      <c r="AQ3" s="470"/>
      <c r="AR3" s="470"/>
      <c r="AS3" s="470"/>
      <c r="AT3" s="470"/>
      <c r="AU3" s="470"/>
    </row>
    <row r="4" spans="1:42" ht="7.5" customHeight="1" thickBot="1">
      <c r="A4" s="7"/>
      <c r="B4" s="5"/>
      <c r="C4" s="5"/>
      <c r="D4" s="5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5"/>
      <c r="AM4" s="5"/>
      <c r="AN4" s="5"/>
      <c r="AO4" s="5"/>
      <c r="AP4" s="5"/>
    </row>
    <row r="5" spans="1:42" ht="14.25" thickBot="1" thickTop="1">
      <c r="A5" s="667" t="s">
        <v>2</v>
      </c>
      <c r="B5" s="670" t="s">
        <v>3</v>
      </c>
      <c r="C5" s="670" t="s">
        <v>4</v>
      </c>
      <c r="D5" s="645" t="s">
        <v>5</v>
      </c>
      <c r="E5" s="694" t="s">
        <v>6</v>
      </c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318"/>
      <c r="AI5" s="318"/>
      <c r="AJ5" s="318"/>
      <c r="AK5" s="318"/>
      <c r="AL5" s="8"/>
      <c r="AM5" s="8"/>
      <c r="AN5" s="8"/>
      <c r="AO5" s="8"/>
      <c r="AP5" s="687" t="s">
        <v>114</v>
      </c>
    </row>
    <row r="6" spans="1:42" ht="12.75" customHeight="1">
      <c r="A6" s="668"/>
      <c r="B6" s="671"/>
      <c r="C6" s="671"/>
      <c r="D6" s="646"/>
      <c r="E6" s="650" t="s">
        <v>148</v>
      </c>
      <c r="F6" s="651"/>
      <c r="G6" s="651"/>
      <c r="H6" s="651"/>
      <c r="I6" s="651"/>
      <c r="J6" s="651"/>
      <c r="K6" s="651"/>
      <c r="L6" s="652"/>
      <c r="M6" s="650" t="s">
        <v>150</v>
      </c>
      <c r="N6" s="651"/>
      <c r="O6" s="651"/>
      <c r="P6" s="651"/>
      <c r="Q6" s="651"/>
      <c r="R6" s="651"/>
      <c r="S6" s="695" t="s">
        <v>174</v>
      </c>
      <c r="T6" s="696"/>
      <c r="U6" s="689" t="s">
        <v>8</v>
      </c>
      <c r="V6" s="689"/>
      <c r="W6" s="650" t="s">
        <v>9</v>
      </c>
      <c r="X6" s="651"/>
      <c r="Y6" s="651"/>
      <c r="Z6" s="651"/>
      <c r="AA6" s="651"/>
      <c r="AB6" s="651"/>
      <c r="AC6" s="651"/>
      <c r="AD6" s="651"/>
      <c r="AE6" s="719" t="s">
        <v>169</v>
      </c>
      <c r="AF6" s="696"/>
      <c r="AG6" s="525"/>
      <c r="AH6" s="525"/>
      <c r="AI6" s="525"/>
      <c r="AJ6" s="525"/>
      <c r="AK6" s="526"/>
      <c r="AL6" s="722" t="s">
        <v>144</v>
      </c>
      <c r="AM6" s="723"/>
      <c r="AN6" s="723"/>
      <c r="AO6" s="724"/>
      <c r="AP6" s="688"/>
    </row>
    <row r="7" spans="1:42" ht="13.5" customHeight="1">
      <c r="A7" s="668"/>
      <c r="B7" s="671"/>
      <c r="C7" s="671"/>
      <c r="D7" s="646"/>
      <c r="E7" s="653" t="s">
        <v>7</v>
      </c>
      <c r="F7" s="654"/>
      <c r="G7" s="653" t="s">
        <v>164</v>
      </c>
      <c r="H7" s="657"/>
      <c r="I7" s="657"/>
      <c r="J7" s="657"/>
      <c r="K7" s="657"/>
      <c r="L7" s="654"/>
      <c r="M7" s="653" t="s">
        <v>172</v>
      </c>
      <c r="N7" s="654"/>
      <c r="O7" s="653" t="s">
        <v>152</v>
      </c>
      <c r="P7" s="654"/>
      <c r="Q7" s="653" t="s">
        <v>173</v>
      </c>
      <c r="R7" s="654"/>
      <c r="S7" s="662"/>
      <c r="T7" s="697"/>
      <c r="U7" s="678" t="s">
        <v>162</v>
      </c>
      <c r="V7" s="680" t="s">
        <v>12</v>
      </c>
      <c r="W7" s="653" t="s">
        <v>123</v>
      </c>
      <c r="X7" s="654"/>
      <c r="Y7" s="663" t="s">
        <v>13</v>
      </c>
      <c r="Z7" s="664"/>
      <c r="AA7" s="663" t="s">
        <v>128</v>
      </c>
      <c r="AB7" s="664"/>
      <c r="AC7" s="653" t="s">
        <v>129</v>
      </c>
      <c r="AD7" s="657"/>
      <c r="AE7" s="720"/>
      <c r="AF7" s="697"/>
      <c r="AG7" s="692" t="s">
        <v>15</v>
      </c>
      <c r="AH7" s="634" t="s">
        <v>13</v>
      </c>
      <c r="AI7" s="635"/>
      <c r="AJ7" s="634" t="s">
        <v>128</v>
      </c>
      <c r="AK7" s="635"/>
      <c r="AL7" s="659" t="s">
        <v>147</v>
      </c>
      <c r="AM7" s="660"/>
      <c r="AN7" s="659" t="s">
        <v>146</v>
      </c>
      <c r="AO7" s="635"/>
      <c r="AP7" s="688"/>
    </row>
    <row r="8" spans="1:42" ht="13.5" customHeight="1">
      <c r="A8" s="669"/>
      <c r="B8" s="672"/>
      <c r="C8" s="672"/>
      <c r="D8" s="647"/>
      <c r="E8" s="655"/>
      <c r="F8" s="656"/>
      <c r="G8" s="683" t="s">
        <v>165</v>
      </c>
      <c r="H8" s="684"/>
      <c r="I8" s="683" t="s">
        <v>179</v>
      </c>
      <c r="J8" s="684"/>
      <c r="K8" s="685" t="s">
        <v>171</v>
      </c>
      <c r="L8" s="686"/>
      <c r="M8" s="655"/>
      <c r="N8" s="656"/>
      <c r="O8" s="655"/>
      <c r="P8" s="656"/>
      <c r="Q8" s="655"/>
      <c r="R8" s="656"/>
      <c r="S8" s="698"/>
      <c r="T8" s="699"/>
      <c r="U8" s="679"/>
      <c r="V8" s="681"/>
      <c r="W8" s="655"/>
      <c r="X8" s="656"/>
      <c r="Y8" s="104"/>
      <c r="Z8" s="105"/>
      <c r="AA8" s="104"/>
      <c r="AB8" s="105"/>
      <c r="AC8" s="655"/>
      <c r="AD8" s="658"/>
      <c r="AE8" s="721"/>
      <c r="AF8" s="699"/>
      <c r="AG8" s="654"/>
      <c r="AH8" s="636"/>
      <c r="AI8" s="637"/>
      <c r="AJ8" s="636"/>
      <c r="AK8" s="637"/>
      <c r="AL8" s="661"/>
      <c r="AM8" s="662"/>
      <c r="AN8" s="661"/>
      <c r="AO8" s="690"/>
      <c r="AP8" s="688"/>
    </row>
    <row r="9" spans="1:44" ht="39.75" customHeight="1" thickBot="1">
      <c r="A9" s="669"/>
      <c r="B9" s="672"/>
      <c r="C9" s="672"/>
      <c r="D9" s="647"/>
      <c r="E9" s="106" t="s">
        <v>127</v>
      </c>
      <c r="F9" s="107" t="s">
        <v>12</v>
      </c>
      <c r="G9" s="473" t="s">
        <v>127</v>
      </c>
      <c r="H9" s="474" t="s">
        <v>12</v>
      </c>
      <c r="I9" s="568" t="s">
        <v>127</v>
      </c>
      <c r="J9" s="569" t="s">
        <v>12</v>
      </c>
      <c r="K9" s="106" t="s">
        <v>127</v>
      </c>
      <c r="L9" s="107" t="s">
        <v>12</v>
      </c>
      <c r="M9" s="106" t="s">
        <v>139</v>
      </c>
      <c r="N9" s="107" t="s">
        <v>12</v>
      </c>
      <c r="O9" s="106" t="s">
        <v>139</v>
      </c>
      <c r="P9" s="107" t="s">
        <v>12</v>
      </c>
      <c r="Q9" s="106" t="s">
        <v>139</v>
      </c>
      <c r="R9" s="107" t="s">
        <v>12</v>
      </c>
      <c r="S9" s="106" t="s">
        <v>139</v>
      </c>
      <c r="T9" s="107" t="s">
        <v>12</v>
      </c>
      <c r="U9" s="679"/>
      <c r="V9" s="681"/>
      <c r="W9" s="325" t="s">
        <v>140</v>
      </c>
      <c r="X9" s="326" t="s">
        <v>16</v>
      </c>
      <c r="Y9" s="325" t="s">
        <v>17</v>
      </c>
      <c r="Z9" s="326" t="s">
        <v>12</v>
      </c>
      <c r="AA9" s="325" t="s">
        <v>11</v>
      </c>
      <c r="AB9" s="326" t="s">
        <v>12</v>
      </c>
      <c r="AC9" s="325" t="s">
        <v>132</v>
      </c>
      <c r="AD9" s="326" t="s">
        <v>12</v>
      </c>
      <c r="AE9" s="540" t="s">
        <v>170</v>
      </c>
      <c r="AF9" s="326" t="s">
        <v>12</v>
      </c>
      <c r="AG9" s="693"/>
      <c r="AH9" s="325" t="s">
        <v>160</v>
      </c>
      <c r="AI9" s="326" t="s">
        <v>12</v>
      </c>
      <c r="AJ9" s="325" t="s">
        <v>132</v>
      </c>
      <c r="AK9" s="327" t="s">
        <v>159</v>
      </c>
      <c r="AL9" s="89" t="s">
        <v>182</v>
      </c>
      <c r="AM9" s="90" t="s">
        <v>16</v>
      </c>
      <c r="AN9" s="91" t="s">
        <v>181</v>
      </c>
      <c r="AO9" s="92" t="s">
        <v>16</v>
      </c>
      <c r="AP9" s="688"/>
      <c r="AR9" s="2"/>
    </row>
    <row r="10" spans="1:42" ht="13.5" thickTop="1">
      <c r="A10" s="682" t="s">
        <v>18</v>
      </c>
      <c r="B10" s="638" t="s">
        <v>19</v>
      </c>
      <c r="C10" s="9" t="s">
        <v>20</v>
      </c>
      <c r="D10" s="677" t="s">
        <v>157</v>
      </c>
      <c r="E10" s="108"/>
      <c r="F10" s="109"/>
      <c r="G10" s="110"/>
      <c r="H10" s="109"/>
      <c r="I10" s="109"/>
      <c r="J10" s="109"/>
      <c r="K10" s="110"/>
      <c r="L10" s="109"/>
      <c r="M10" s="110"/>
      <c r="N10" s="109"/>
      <c r="O10" s="110"/>
      <c r="P10" s="109"/>
      <c r="Q10" s="110"/>
      <c r="R10" s="109"/>
      <c r="S10" s="110"/>
      <c r="T10" s="109"/>
      <c r="U10" s="110"/>
      <c r="V10" s="109"/>
      <c r="W10" s="110"/>
      <c r="X10" s="109"/>
      <c r="Y10" s="111"/>
      <c r="Z10" s="112"/>
      <c r="AA10" s="112"/>
      <c r="AB10" s="112"/>
      <c r="AC10" s="110"/>
      <c r="AD10" s="109"/>
      <c r="AE10" s="110">
        <v>31</v>
      </c>
      <c r="AF10" s="109">
        <v>46500</v>
      </c>
      <c r="AG10" s="113"/>
      <c r="AH10" s="113"/>
      <c r="AI10" s="113"/>
      <c r="AJ10" s="113"/>
      <c r="AK10" s="113"/>
      <c r="AL10" s="110"/>
      <c r="AM10" s="109"/>
      <c r="AN10" s="110"/>
      <c r="AO10" s="109"/>
      <c r="AP10" s="10">
        <f aca="true" t="shared" si="0" ref="AP10:AP15">SUM(F10+H10+J10+L10+N10+P10+R10+T10+V10+X10+Z10+AB10+AD10+AF10+AM10+AO10)</f>
        <v>46500</v>
      </c>
    </row>
    <row r="11" spans="1:42" ht="12.75">
      <c r="A11" s="648"/>
      <c r="B11" s="639"/>
      <c r="C11" s="11" t="s">
        <v>155</v>
      </c>
      <c r="D11" s="675"/>
      <c r="E11" s="114"/>
      <c r="F11" s="115"/>
      <c r="G11" s="116"/>
      <c r="H11" s="115"/>
      <c r="I11" s="115"/>
      <c r="J11" s="115"/>
      <c r="K11" s="116"/>
      <c r="L11" s="115"/>
      <c r="M11" s="116"/>
      <c r="N11" s="115"/>
      <c r="O11" s="116"/>
      <c r="P11" s="115"/>
      <c r="Q11" s="116"/>
      <c r="R11" s="115"/>
      <c r="S11" s="116"/>
      <c r="T11" s="115"/>
      <c r="U11" s="116"/>
      <c r="V11" s="115"/>
      <c r="W11" s="116"/>
      <c r="X11" s="115"/>
      <c r="Y11" s="118"/>
      <c r="Z11" s="119"/>
      <c r="AA11" s="119"/>
      <c r="AB11" s="119"/>
      <c r="AC11" s="116"/>
      <c r="AD11" s="115"/>
      <c r="AE11" s="116">
        <v>27</v>
      </c>
      <c r="AF11" s="115">
        <v>40500</v>
      </c>
      <c r="AG11" s="120"/>
      <c r="AH11" s="120"/>
      <c r="AI11" s="120"/>
      <c r="AJ11" s="120"/>
      <c r="AK11" s="120"/>
      <c r="AL11" s="116"/>
      <c r="AM11" s="115"/>
      <c r="AN11" s="116"/>
      <c r="AO11" s="115"/>
      <c r="AP11" s="13">
        <f t="shared" si="0"/>
        <v>40500</v>
      </c>
    </row>
    <row r="12" spans="1:42" ht="12.75">
      <c r="A12" s="648"/>
      <c r="B12" s="639"/>
      <c r="C12" s="11" t="s">
        <v>21</v>
      </c>
      <c r="D12" s="675"/>
      <c r="E12" s="114"/>
      <c r="F12" s="115"/>
      <c r="G12" s="116"/>
      <c r="H12" s="115"/>
      <c r="I12" s="115"/>
      <c r="J12" s="115"/>
      <c r="K12" s="116"/>
      <c r="L12" s="115"/>
      <c r="M12" s="116"/>
      <c r="N12" s="115"/>
      <c r="O12" s="116"/>
      <c r="P12" s="115"/>
      <c r="Q12" s="116"/>
      <c r="R12" s="115"/>
      <c r="S12" s="116"/>
      <c r="T12" s="115"/>
      <c r="U12" s="116"/>
      <c r="V12" s="115"/>
      <c r="W12" s="116"/>
      <c r="X12" s="115"/>
      <c r="Y12" s="118"/>
      <c r="Z12" s="119"/>
      <c r="AA12" s="119"/>
      <c r="AB12" s="119"/>
      <c r="AC12" s="116"/>
      <c r="AD12" s="115"/>
      <c r="AE12" s="116">
        <v>28</v>
      </c>
      <c r="AF12" s="115">
        <v>42000</v>
      </c>
      <c r="AG12" s="120"/>
      <c r="AH12" s="120"/>
      <c r="AI12" s="120"/>
      <c r="AJ12" s="120"/>
      <c r="AK12" s="120"/>
      <c r="AL12" s="116"/>
      <c r="AM12" s="115"/>
      <c r="AN12" s="116"/>
      <c r="AO12" s="115"/>
      <c r="AP12" s="13">
        <f t="shared" si="0"/>
        <v>42000</v>
      </c>
    </row>
    <row r="13" spans="1:47" ht="12.75">
      <c r="A13" s="648"/>
      <c r="B13" s="639"/>
      <c r="C13" s="11" t="s">
        <v>133</v>
      </c>
      <c r="D13" s="675"/>
      <c r="E13" s="114"/>
      <c r="F13" s="115"/>
      <c r="G13" s="116"/>
      <c r="H13" s="115"/>
      <c r="I13" s="115"/>
      <c r="J13" s="115"/>
      <c r="K13" s="116"/>
      <c r="L13" s="115"/>
      <c r="M13" s="116"/>
      <c r="N13" s="115"/>
      <c r="O13" s="116"/>
      <c r="P13" s="115"/>
      <c r="Q13" s="116"/>
      <c r="R13" s="115"/>
      <c r="S13" s="116"/>
      <c r="T13" s="115"/>
      <c r="U13" s="117"/>
      <c r="V13" s="115"/>
      <c r="W13" s="116"/>
      <c r="X13" s="115"/>
      <c r="Y13" s="118"/>
      <c r="Z13" s="119"/>
      <c r="AA13" s="119"/>
      <c r="AB13" s="119"/>
      <c r="AC13" s="116"/>
      <c r="AD13" s="115"/>
      <c r="AE13" s="116">
        <v>25</v>
      </c>
      <c r="AF13" s="115">
        <v>36500</v>
      </c>
      <c r="AG13" s="120"/>
      <c r="AH13" s="120"/>
      <c r="AI13" s="120"/>
      <c r="AJ13" s="120"/>
      <c r="AK13" s="120"/>
      <c r="AL13" s="116"/>
      <c r="AM13" s="115"/>
      <c r="AN13" s="116"/>
      <c r="AO13" s="115"/>
      <c r="AP13" s="13">
        <f t="shared" si="0"/>
        <v>36500</v>
      </c>
      <c r="AT13" s="101"/>
      <c r="AU13" s="101"/>
    </row>
    <row r="14" spans="1:47" ht="12.75">
      <c r="A14" s="648"/>
      <c r="B14" s="639"/>
      <c r="C14" s="11" t="s">
        <v>22</v>
      </c>
      <c r="D14" s="675"/>
      <c r="E14" s="114"/>
      <c r="F14" s="115"/>
      <c r="G14" s="116"/>
      <c r="H14" s="115"/>
      <c r="I14" s="115"/>
      <c r="J14" s="115"/>
      <c r="K14" s="116"/>
      <c r="L14" s="115"/>
      <c r="M14" s="116"/>
      <c r="N14" s="115"/>
      <c r="O14" s="116"/>
      <c r="P14" s="115"/>
      <c r="Q14" s="116"/>
      <c r="R14" s="115"/>
      <c r="S14" s="116"/>
      <c r="T14" s="115"/>
      <c r="U14" s="116"/>
      <c r="V14" s="115"/>
      <c r="W14" s="116"/>
      <c r="X14" s="115"/>
      <c r="Y14" s="118"/>
      <c r="Z14" s="119"/>
      <c r="AA14" s="119"/>
      <c r="AB14" s="119"/>
      <c r="AC14" s="116"/>
      <c r="AD14" s="115"/>
      <c r="AE14" s="116">
        <v>34</v>
      </c>
      <c r="AF14" s="115">
        <v>51000</v>
      </c>
      <c r="AG14" s="120"/>
      <c r="AH14" s="120"/>
      <c r="AI14" s="120"/>
      <c r="AJ14" s="120"/>
      <c r="AK14" s="120"/>
      <c r="AL14" s="116"/>
      <c r="AM14" s="115"/>
      <c r="AN14" s="116"/>
      <c r="AO14" s="115"/>
      <c r="AP14" s="13">
        <f t="shared" si="0"/>
        <v>51000</v>
      </c>
      <c r="AT14" s="101"/>
      <c r="AU14" s="101"/>
    </row>
    <row r="15" spans="1:47" ht="13.5" thickBot="1">
      <c r="A15" s="649"/>
      <c r="B15" s="640"/>
      <c r="C15" s="14" t="s">
        <v>23</v>
      </c>
      <c r="D15" s="676"/>
      <c r="E15" s="121">
        <v>1</v>
      </c>
      <c r="F15" s="122">
        <v>5000</v>
      </c>
      <c r="G15" s="284"/>
      <c r="H15" s="122"/>
      <c r="I15" s="122"/>
      <c r="J15" s="122"/>
      <c r="K15" s="284"/>
      <c r="L15" s="122"/>
      <c r="M15" s="284"/>
      <c r="N15" s="122"/>
      <c r="O15" s="284"/>
      <c r="P15" s="122"/>
      <c r="Q15" s="284"/>
      <c r="R15" s="122"/>
      <c r="S15" s="284"/>
      <c r="T15" s="122"/>
      <c r="U15" s="284"/>
      <c r="V15" s="122"/>
      <c r="W15" s="284"/>
      <c r="X15" s="122"/>
      <c r="Y15" s="123"/>
      <c r="Z15" s="124"/>
      <c r="AA15" s="124"/>
      <c r="AB15" s="124"/>
      <c r="AC15" s="284"/>
      <c r="AD15" s="122"/>
      <c r="AE15" s="284">
        <v>22</v>
      </c>
      <c r="AF15" s="122">
        <v>33000</v>
      </c>
      <c r="AG15" s="125"/>
      <c r="AH15" s="125"/>
      <c r="AI15" s="125"/>
      <c r="AJ15" s="125"/>
      <c r="AK15" s="125"/>
      <c r="AL15" s="284"/>
      <c r="AM15" s="122"/>
      <c r="AN15" s="284"/>
      <c r="AO15" s="122"/>
      <c r="AP15" s="93">
        <f t="shared" si="0"/>
        <v>38000</v>
      </c>
      <c r="AT15" s="101"/>
      <c r="AU15" s="101"/>
    </row>
    <row r="16" spans="1:50" s="400" customFormat="1" ht="13.5" thickBot="1">
      <c r="A16" s="387"/>
      <c r="B16" s="388"/>
      <c r="C16" s="389" t="s">
        <v>124</v>
      </c>
      <c r="D16" s="390"/>
      <c r="E16" s="391">
        <f aca="true" t="shared" si="1" ref="E16:N16">SUM(E10:E15)</f>
        <v>1</v>
      </c>
      <c r="F16" s="392">
        <f t="shared" si="1"/>
        <v>5000</v>
      </c>
      <c r="G16" s="397">
        <f>SUM(G15)</f>
        <v>0</v>
      </c>
      <c r="H16" s="392">
        <f>SUM(H15)</f>
        <v>0</v>
      </c>
      <c r="I16" s="392"/>
      <c r="J16" s="392"/>
      <c r="K16" s="391">
        <f t="shared" si="1"/>
        <v>0</v>
      </c>
      <c r="L16" s="392">
        <f t="shared" si="1"/>
        <v>0</v>
      </c>
      <c r="M16" s="393">
        <f t="shared" si="1"/>
        <v>0</v>
      </c>
      <c r="N16" s="394">
        <f t="shared" si="1"/>
        <v>0</v>
      </c>
      <c r="O16" s="395">
        <f>SUM(O10:O15)</f>
        <v>0</v>
      </c>
      <c r="P16" s="394">
        <f>SUM(P10:P15)</f>
        <v>0</v>
      </c>
      <c r="Q16" s="394"/>
      <c r="R16" s="394"/>
      <c r="S16" s="393">
        <f>SUM(S10:S15)</f>
        <v>0</v>
      </c>
      <c r="T16" s="394">
        <f>SUM(T10:T15)</f>
        <v>0</v>
      </c>
      <c r="U16" s="396">
        <f>SUM(U13:U15)</f>
        <v>0</v>
      </c>
      <c r="V16" s="394">
        <f>SUM(V13:V15)</f>
        <v>0</v>
      </c>
      <c r="W16" s="397">
        <f>SUM(W10:W15)</f>
        <v>0</v>
      </c>
      <c r="X16" s="394">
        <f>SUM(X10:X15)</f>
        <v>0</v>
      </c>
      <c r="Y16" s="393"/>
      <c r="Z16" s="392"/>
      <c r="AA16" s="392"/>
      <c r="AB16" s="392"/>
      <c r="AC16" s="392">
        <f aca="true" t="shared" si="2" ref="AC16:AN16">SUM(AC9:AC15)</f>
        <v>0</v>
      </c>
      <c r="AD16" s="392">
        <f t="shared" si="2"/>
        <v>0</v>
      </c>
      <c r="AE16" s="397">
        <f t="shared" si="2"/>
        <v>167</v>
      </c>
      <c r="AF16" s="392">
        <f t="shared" si="2"/>
        <v>249500</v>
      </c>
      <c r="AG16" s="392">
        <f t="shared" si="2"/>
        <v>0</v>
      </c>
      <c r="AH16" s="392"/>
      <c r="AI16" s="392"/>
      <c r="AJ16" s="392"/>
      <c r="AK16" s="392"/>
      <c r="AL16" s="392">
        <f t="shared" si="2"/>
        <v>0</v>
      </c>
      <c r="AM16" s="392">
        <f t="shared" si="2"/>
        <v>0</v>
      </c>
      <c r="AN16" s="392">
        <f t="shared" si="2"/>
        <v>0</v>
      </c>
      <c r="AO16" s="392">
        <f>SUM(AO9:AO15)</f>
        <v>0</v>
      </c>
      <c r="AP16" s="618">
        <f>SUM(AP10:AP15)</f>
        <v>254500</v>
      </c>
      <c r="AQ16" s="399"/>
      <c r="AR16" s="399"/>
      <c r="AS16" s="399"/>
      <c r="AT16" s="399"/>
      <c r="AU16" s="399"/>
      <c r="AV16" s="399"/>
      <c r="AW16" s="399"/>
      <c r="AX16" s="399"/>
    </row>
    <row r="17" spans="1:43" s="591" customFormat="1" ht="12.75">
      <c r="A17" s="648" t="s">
        <v>24</v>
      </c>
      <c r="B17" s="673" t="s">
        <v>25</v>
      </c>
      <c r="C17" s="578" t="s">
        <v>26</v>
      </c>
      <c r="D17" s="674" t="s">
        <v>157</v>
      </c>
      <c r="E17" s="579">
        <v>16</v>
      </c>
      <c r="F17" s="580">
        <v>53700</v>
      </c>
      <c r="G17" s="580"/>
      <c r="H17" s="580"/>
      <c r="I17" s="580"/>
      <c r="J17" s="580"/>
      <c r="K17" s="581"/>
      <c r="L17" s="580"/>
      <c r="M17" s="582"/>
      <c r="N17" s="583"/>
      <c r="O17" s="584"/>
      <c r="P17" s="583"/>
      <c r="Q17" s="583"/>
      <c r="R17" s="583"/>
      <c r="S17" s="583"/>
      <c r="T17" s="585"/>
      <c r="U17" s="586"/>
      <c r="V17" s="583"/>
      <c r="W17" s="587"/>
      <c r="X17" s="583"/>
      <c r="Y17" s="582"/>
      <c r="Z17" s="580"/>
      <c r="AA17" s="580"/>
      <c r="AB17" s="580"/>
      <c r="AC17" s="587"/>
      <c r="AD17" s="580"/>
      <c r="AE17" s="581">
        <v>81</v>
      </c>
      <c r="AF17" s="580">
        <v>121000</v>
      </c>
      <c r="AG17" s="580"/>
      <c r="AH17" s="588"/>
      <c r="AI17" s="588"/>
      <c r="AJ17" s="588"/>
      <c r="AK17" s="588"/>
      <c r="AL17" s="589">
        <v>2433</v>
      </c>
      <c r="AM17" s="588">
        <v>2190000</v>
      </c>
      <c r="AN17" s="589">
        <v>1065</v>
      </c>
      <c r="AO17" s="588">
        <v>2130000</v>
      </c>
      <c r="AP17" s="619">
        <f aca="true" t="shared" si="3" ref="AP17:AP39">SUM(F17+H17+J17+L17+N17+P17+R17+T17+V17+X17+Z17+AB17+AD17+AF17+AM17+AO17)</f>
        <v>4494700</v>
      </c>
      <c r="AQ17" s="590"/>
    </row>
    <row r="18" spans="1:47" s="275" customFormat="1" ht="12.75">
      <c r="A18" s="648"/>
      <c r="B18" s="639"/>
      <c r="C18" s="57" t="s">
        <v>27</v>
      </c>
      <c r="D18" s="675"/>
      <c r="E18" s="141">
        <v>12</v>
      </c>
      <c r="F18" s="120">
        <v>39200</v>
      </c>
      <c r="G18" s="120"/>
      <c r="H18" s="120"/>
      <c r="I18" s="120"/>
      <c r="J18" s="120"/>
      <c r="K18" s="142"/>
      <c r="L18" s="120"/>
      <c r="M18" s="143"/>
      <c r="N18" s="144"/>
      <c r="O18" s="222"/>
      <c r="P18" s="144"/>
      <c r="Q18" s="144"/>
      <c r="R18" s="144"/>
      <c r="S18" s="222"/>
      <c r="T18" s="223"/>
      <c r="U18" s="145"/>
      <c r="V18" s="144"/>
      <c r="W18" s="146">
        <v>87</v>
      </c>
      <c r="X18" s="144">
        <v>1750000</v>
      </c>
      <c r="Y18" s="143"/>
      <c r="Z18" s="120"/>
      <c r="AA18" s="120"/>
      <c r="AB18" s="120"/>
      <c r="AC18" s="146"/>
      <c r="AD18" s="120"/>
      <c r="AE18" s="142">
        <v>131</v>
      </c>
      <c r="AF18" s="120">
        <v>195000</v>
      </c>
      <c r="AG18" s="120"/>
      <c r="AH18" s="320"/>
      <c r="AI18" s="320"/>
      <c r="AJ18" s="320"/>
      <c r="AK18" s="320"/>
      <c r="AL18" s="329">
        <v>5707</v>
      </c>
      <c r="AM18" s="320">
        <v>5136000</v>
      </c>
      <c r="AN18" s="329">
        <v>2613</v>
      </c>
      <c r="AO18" s="320">
        <v>5226000</v>
      </c>
      <c r="AP18" s="620">
        <f t="shared" si="3"/>
        <v>12346200</v>
      </c>
      <c r="AQ18" s="571"/>
      <c r="AT18" s="615"/>
      <c r="AU18" s="615"/>
    </row>
    <row r="19" spans="1:47" s="275" customFormat="1" ht="12.75">
      <c r="A19" s="648"/>
      <c r="B19" s="639"/>
      <c r="C19" s="57" t="s">
        <v>28</v>
      </c>
      <c r="D19" s="675"/>
      <c r="E19" s="141">
        <v>15</v>
      </c>
      <c r="F19" s="120">
        <v>33600</v>
      </c>
      <c r="G19" s="120"/>
      <c r="H19" s="120"/>
      <c r="I19" s="120"/>
      <c r="J19" s="120"/>
      <c r="K19" s="142"/>
      <c r="L19" s="120"/>
      <c r="M19" s="143"/>
      <c r="N19" s="144"/>
      <c r="O19" s="222"/>
      <c r="P19" s="144"/>
      <c r="Q19" s="144"/>
      <c r="R19" s="144"/>
      <c r="S19" s="222"/>
      <c r="T19" s="223"/>
      <c r="U19" s="145"/>
      <c r="V19" s="144"/>
      <c r="W19" s="146"/>
      <c r="X19" s="144"/>
      <c r="Y19" s="143"/>
      <c r="Z19" s="120"/>
      <c r="AA19" s="120"/>
      <c r="AB19" s="120"/>
      <c r="AC19" s="120"/>
      <c r="AD19" s="120"/>
      <c r="AE19" s="142">
        <v>136</v>
      </c>
      <c r="AF19" s="120">
        <v>200500</v>
      </c>
      <c r="AG19" s="120"/>
      <c r="AH19" s="320"/>
      <c r="AI19" s="320"/>
      <c r="AJ19" s="320"/>
      <c r="AK19" s="320"/>
      <c r="AL19" s="329">
        <v>5238</v>
      </c>
      <c r="AM19" s="320">
        <v>4714200</v>
      </c>
      <c r="AN19" s="329">
        <v>2141</v>
      </c>
      <c r="AO19" s="320">
        <v>4282500</v>
      </c>
      <c r="AP19" s="620">
        <f t="shared" si="3"/>
        <v>9230800</v>
      </c>
      <c r="AQ19" s="571"/>
      <c r="AR19" s="572"/>
      <c r="AT19" s="615"/>
      <c r="AU19" s="615"/>
    </row>
    <row r="20" spans="1:47" s="275" customFormat="1" ht="12.75">
      <c r="A20" s="648"/>
      <c r="B20" s="639"/>
      <c r="C20" s="57" t="s">
        <v>29</v>
      </c>
      <c r="D20" s="675"/>
      <c r="E20" s="141"/>
      <c r="F20" s="120"/>
      <c r="G20" s="120"/>
      <c r="H20" s="120"/>
      <c r="I20" s="120"/>
      <c r="J20" s="120"/>
      <c r="K20" s="142">
        <v>1</v>
      </c>
      <c r="L20" s="120">
        <v>4000</v>
      </c>
      <c r="M20" s="143"/>
      <c r="N20" s="144"/>
      <c r="O20" s="222"/>
      <c r="P20" s="144"/>
      <c r="Q20" s="144"/>
      <c r="R20" s="144"/>
      <c r="S20" s="222"/>
      <c r="T20" s="223"/>
      <c r="U20" s="145"/>
      <c r="V20" s="144"/>
      <c r="W20" s="146"/>
      <c r="X20" s="144"/>
      <c r="Y20" s="143"/>
      <c r="Z20" s="120"/>
      <c r="AA20" s="120"/>
      <c r="AB20" s="120"/>
      <c r="AC20" s="120"/>
      <c r="AD20" s="120"/>
      <c r="AE20" s="142">
        <v>104</v>
      </c>
      <c r="AF20" s="120">
        <v>156000</v>
      </c>
      <c r="AG20" s="120"/>
      <c r="AH20" s="320"/>
      <c r="AI20" s="320"/>
      <c r="AJ20" s="320"/>
      <c r="AK20" s="320"/>
      <c r="AL20" s="329">
        <v>2091</v>
      </c>
      <c r="AM20" s="320">
        <v>1882200</v>
      </c>
      <c r="AN20" s="329">
        <v>825</v>
      </c>
      <c r="AO20" s="320">
        <v>1649000</v>
      </c>
      <c r="AP20" s="620">
        <f t="shared" si="3"/>
        <v>3691200</v>
      </c>
      <c r="AQ20" s="571"/>
      <c r="AR20" s="572"/>
      <c r="AT20" s="615"/>
      <c r="AU20" s="615"/>
    </row>
    <row r="21" spans="1:44" s="275" customFormat="1" ht="12.75">
      <c r="A21" s="648"/>
      <c r="B21" s="639"/>
      <c r="C21" s="57" t="s">
        <v>30</v>
      </c>
      <c r="D21" s="675"/>
      <c r="E21" s="141">
        <v>5</v>
      </c>
      <c r="F21" s="120">
        <v>14000</v>
      </c>
      <c r="G21" s="120"/>
      <c r="H21" s="120"/>
      <c r="I21" s="120"/>
      <c r="J21" s="120"/>
      <c r="K21" s="142"/>
      <c r="L21" s="120"/>
      <c r="M21" s="143"/>
      <c r="N21" s="144"/>
      <c r="O21" s="222"/>
      <c r="P21" s="144"/>
      <c r="Q21" s="144"/>
      <c r="R21" s="144"/>
      <c r="S21" s="222">
        <v>1</v>
      </c>
      <c r="T21" s="223">
        <v>13000</v>
      </c>
      <c r="U21" s="145"/>
      <c r="V21" s="144"/>
      <c r="W21" s="146"/>
      <c r="X21" s="144"/>
      <c r="Y21" s="143"/>
      <c r="Z21" s="120"/>
      <c r="AA21" s="120"/>
      <c r="AB21" s="120"/>
      <c r="AC21" s="120"/>
      <c r="AD21" s="120"/>
      <c r="AE21" s="142">
        <v>110</v>
      </c>
      <c r="AF21" s="120">
        <v>165000</v>
      </c>
      <c r="AG21" s="120"/>
      <c r="AH21" s="320"/>
      <c r="AI21" s="320"/>
      <c r="AJ21" s="320"/>
      <c r="AK21" s="320"/>
      <c r="AL21" s="329">
        <v>1651</v>
      </c>
      <c r="AM21" s="320">
        <v>1486200</v>
      </c>
      <c r="AN21" s="329">
        <v>767</v>
      </c>
      <c r="AO21" s="320">
        <v>1533500</v>
      </c>
      <c r="AP21" s="620">
        <f t="shared" si="3"/>
        <v>3211700</v>
      </c>
      <c r="AQ21" s="571"/>
      <c r="AR21" s="572"/>
    </row>
    <row r="22" spans="1:46" s="275" customFormat="1" ht="12.75">
      <c r="A22" s="648"/>
      <c r="B22" s="639"/>
      <c r="C22" s="57" t="s">
        <v>31</v>
      </c>
      <c r="D22" s="675"/>
      <c r="E22" s="141">
        <v>15</v>
      </c>
      <c r="F22" s="120">
        <v>34400</v>
      </c>
      <c r="G22" s="120"/>
      <c r="H22" s="120"/>
      <c r="I22" s="120"/>
      <c r="J22" s="120"/>
      <c r="K22" s="142"/>
      <c r="L22" s="120"/>
      <c r="M22" s="143"/>
      <c r="N22" s="144"/>
      <c r="O22" s="222"/>
      <c r="P22" s="144"/>
      <c r="Q22" s="144"/>
      <c r="R22" s="144"/>
      <c r="S22" s="222"/>
      <c r="T22" s="223"/>
      <c r="U22" s="145"/>
      <c r="V22" s="144"/>
      <c r="W22" s="146"/>
      <c r="X22" s="144"/>
      <c r="Y22" s="143"/>
      <c r="Z22" s="120"/>
      <c r="AA22" s="120"/>
      <c r="AB22" s="120"/>
      <c r="AC22" s="120"/>
      <c r="AD22" s="120"/>
      <c r="AE22" s="142">
        <v>87</v>
      </c>
      <c r="AF22" s="120">
        <v>129000</v>
      </c>
      <c r="AG22" s="120"/>
      <c r="AH22" s="320"/>
      <c r="AI22" s="320"/>
      <c r="AJ22" s="320"/>
      <c r="AK22" s="320"/>
      <c r="AL22" s="329">
        <v>2478</v>
      </c>
      <c r="AM22" s="320">
        <v>2230200</v>
      </c>
      <c r="AN22" s="329">
        <v>1158</v>
      </c>
      <c r="AO22" s="320">
        <v>2315000</v>
      </c>
      <c r="AP22" s="620">
        <f t="shared" si="3"/>
        <v>4708600</v>
      </c>
      <c r="AQ22" s="571"/>
      <c r="AR22" s="572"/>
      <c r="AT22" s="571">
        <f>SUM(AT20-AU20)</f>
        <v>0</v>
      </c>
    </row>
    <row r="23" spans="1:43" s="275" customFormat="1" ht="12.75">
      <c r="A23" s="648"/>
      <c r="B23" s="639"/>
      <c r="C23" s="57" t="s">
        <v>32</v>
      </c>
      <c r="D23" s="675"/>
      <c r="E23" s="141">
        <v>4</v>
      </c>
      <c r="F23" s="120">
        <v>7450</v>
      </c>
      <c r="G23" s="120"/>
      <c r="H23" s="120"/>
      <c r="I23" s="120"/>
      <c r="J23" s="120"/>
      <c r="K23" s="142"/>
      <c r="L23" s="120"/>
      <c r="M23" s="143"/>
      <c r="N23" s="144"/>
      <c r="O23" s="222"/>
      <c r="P23" s="144"/>
      <c r="Q23" s="144"/>
      <c r="R23" s="144"/>
      <c r="S23" s="222"/>
      <c r="T23" s="223"/>
      <c r="U23" s="145"/>
      <c r="V23" s="144"/>
      <c r="W23" s="146"/>
      <c r="X23" s="144"/>
      <c r="Y23" s="143"/>
      <c r="Z23" s="120"/>
      <c r="AA23" s="120"/>
      <c r="AB23" s="120"/>
      <c r="AC23" s="120"/>
      <c r="AD23" s="120"/>
      <c r="AE23" s="142">
        <v>131</v>
      </c>
      <c r="AF23" s="120">
        <v>195000</v>
      </c>
      <c r="AG23" s="120"/>
      <c r="AH23" s="320"/>
      <c r="AI23" s="320"/>
      <c r="AJ23" s="320"/>
      <c r="AK23" s="320"/>
      <c r="AL23" s="329">
        <v>2374</v>
      </c>
      <c r="AM23" s="320">
        <v>2136600</v>
      </c>
      <c r="AN23" s="329">
        <v>908</v>
      </c>
      <c r="AO23" s="320">
        <v>1815000</v>
      </c>
      <c r="AP23" s="620">
        <f t="shared" si="3"/>
        <v>4154050</v>
      </c>
      <c r="AQ23" s="571"/>
    </row>
    <row r="24" spans="1:43" s="275" customFormat="1" ht="12.75">
      <c r="A24" s="648"/>
      <c r="B24" s="639"/>
      <c r="C24" s="57" t="s">
        <v>33</v>
      </c>
      <c r="D24" s="675"/>
      <c r="E24" s="141">
        <v>3</v>
      </c>
      <c r="F24" s="120">
        <v>6000</v>
      </c>
      <c r="G24" s="120"/>
      <c r="H24" s="120"/>
      <c r="I24" s="120"/>
      <c r="J24" s="120"/>
      <c r="K24" s="142"/>
      <c r="L24" s="120"/>
      <c r="M24" s="143"/>
      <c r="N24" s="144"/>
      <c r="O24" s="222"/>
      <c r="P24" s="144"/>
      <c r="Q24" s="144"/>
      <c r="R24" s="144"/>
      <c r="S24" s="222"/>
      <c r="T24" s="223"/>
      <c r="U24" s="145"/>
      <c r="V24" s="144"/>
      <c r="W24" s="146"/>
      <c r="X24" s="144"/>
      <c r="Y24" s="143"/>
      <c r="Z24" s="120"/>
      <c r="AA24" s="120"/>
      <c r="AB24" s="120"/>
      <c r="AC24" s="146">
        <v>80</v>
      </c>
      <c r="AD24" s="120">
        <v>111120</v>
      </c>
      <c r="AE24" s="142">
        <v>92</v>
      </c>
      <c r="AF24" s="120">
        <v>138000</v>
      </c>
      <c r="AG24" s="120"/>
      <c r="AH24" s="320"/>
      <c r="AI24" s="320"/>
      <c r="AJ24" s="320"/>
      <c r="AK24" s="320"/>
      <c r="AL24" s="329">
        <v>2123</v>
      </c>
      <c r="AM24" s="320">
        <v>1911000</v>
      </c>
      <c r="AN24" s="329">
        <v>788</v>
      </c>
      <c r="AO24" s="320">
        <v>1576000</v>
      </c>
      <c r="AP24" s="620">
        <f t="shared" si="3"/>
        <v>3742120</v>
      </c>
      <c r="AQ24" s="571"/>
    </row>
    <row r="25" spans="1:43" s="275" customFormat="1" ht="12.75">
      <c r="A25" s="648"/>
      <c r="B25" s="639"/>
      <c r="C25" s="57" t="s">
        <v>34</v>
      </c>
      <c r="D25" s="675"/>
      <c r="E25" s="141">
        <v>3</v>
      </c>
      <c r="F25" s="120">
        <v>4000</v>
      </c>
      <c r="G25" s="120"/>
      <c r="H25" s="120"/>
      <c r="I25" s="120"/>
      <c r="J25" s="120"/>
      <c r="K25" s="142"/>
      <c r="L25" s="120"/>
      <c r="M25" s="143"/>
      <c r="N25" s="144"/>
      <c r="O25" s="222"/>
      <c r="P25" s="144"/>
      <c r="Q25" s="144"/>
      <c r="R25" s="144"/>
      <c r="S25" s="222">
        <v>1</v>
      </c>
      <c r="T25" s="223">
        <v>10000</v>
      </c>
      <c r="U25" s="145"/>
      <c r="V25" s="144"/>
      <c r="W25" s="146"/>
      <c r="X25" s="144"/>
      <c r="Y25" s="143"/>
      <c r="Z25" s="120"/>
      <c r="AA25" s="120"/>
      <c r="AB25" s="120"/>
      <c r="AC25" s="120"/>
      <c r="AD25" s="120"/>
      <c r="AE25" s="142">
        <v>98</v>
      </c>
      <c r="AF25" s="120">
        <v>147000</v>
      </c>
      <c r="AG25" s="120"/>
      <c r="AH25" s="320"/>
      <c r="AI25" s="320"/>
      <c r="AJ25" s="320"/>
      <c r="AK25" s="320"/>
      <c r="AL25" s="329">
        <v>2641</v>
      </c>
      <c r="AM25" s="320">
        <v>2376600</v>
      </c>
      <c r="AN25" s="573">
        <v>1024</v>
      </c>
      <c r="AO25" s="320">
        <v>2047500</v>
      </c>
      <c r="AP25" s="620">
        <f t="shared" si="3"/>
        <v>4585100</v>
      </c>
      <c r="AQ25" s="571" t="s">
        <v>180</v>
      </c>
    </row>
    <row r="26" spans="1:43" s="275" customFormat="1" ht="12.75">
      <c r="A26" s="648"/>
      <c r="B26" s="639"/>
      <c r="C26" s="58" t="s">
        <v>40</v>
      </c>
      <c r="D26" s="675"/>
      <c r="E26" s="148"/>
      <c r="F26" s="149"/>
      <c r="G26" s="149"/>
      <c r="H26" s="149"/>
      <c r="I26" s="149"/>
      <c r="J26" s="149"/>
      <c r="K26" s="150"/>
      <c r="L26" s="149"/>
      <c r="M26" s="151"/>
      <c r="N26" s="152"/>
      <c r="O26" s="224"/>
      <c r="P26" s="152"/>
      <c r="Q26" s="152"/>
      <c r="R26" s="152"/>
      <c r="S26" s="224"/>
      <c r="T26" s="225"/>
      <c r="U26" s="153"/>
      <c r="V26" s="152"/>
      <c r="W26" s="154"/>
      <c r="X26" s="152"/>
      <c r="Y26" s="151"/>
      <c r="Z26" s="149"/>
      <c r="AA26" s="149"/>
      <c r="AB26" s="149"/>
      <c r="AC26" s="149"/>
      <c r="AD26" s="149"/>
      <c r="AE26" s="150">
        <v>56</v>
      </c>
      <c r="AF26" s="149">
        <v>84000</v>
      </c>
      <c r="AG26" s="149"/>
      <c r="AH26" s="321"/>
      <c r="AI26" s="321"/>
      <c r="AJ26" s="321"/>
      <c r="AK26" s="321"/>
      <c r="AL26" s="330">
        <v>715</v>
      </c>
      <c r="AM26" s="321">
        <v>643500</v>
      </c>
      <c r="AN26" s="574">
        <v>528</v>
      </c>
      <c r="AO26" s="321">
        <v>1055000</v>
      </c>
      <c r="AP26" s="620">
        <f t="shared" si="3"/>
        <v>1782500</v>
      </c>
      <c r="AQ26" s="571"/>
    </row>
    <row r="27" spans="1:43" s="275" customFormat="1" ht="13.5" thickBot="1">
      <c r="A27" s="649"/>
      <c r="B27" s="640"/>
      <c r="C27" s="58" t="s">
        <v>35</v>
      </c>
      <c r="D27" s="676"/>
      <c r="E27" s="148">
        <v>2</v>
      </c>
      <c r="F27" s="149">
        <v>8000</v>
      </c>
      <c r="G27" s="149"/>
      <c r="H27" s="149"/>
      <c r="I27" s="149"/>
      <c r="J27" s="149"/>
      <c r="K27" s="150"/>
      <c r="L27" s="149"/>
      <c r="M27" s="151"/>
      <c r="N27" s="152"/>
      <c r="O27" s="224"/>
      <c r="P27" s="152"/>
      <c r="Q27" s="152"/>
      <c r="R27" s="152"/>
      <c r="S27" s="224"/>
      <c r="T27" s="225"/>
      <c r="U27" s="153"/>
      <c r="V27" s="152"/>
      <c r="W27" s="154">
        <v>42</v>
      </c>
      <c r="X27" s="152">
        <v>840000</v>
      </c>
      <c r="Y27" s="151"/>
      <c r="Z27" s="149"/>
      <c r="AA27" s="149"/>
      <c r="AB27" s="149"/>
      <c r="AC27" s="154"/>
      <c r="AD27" s="149"/>
      <c r="AE27" s="150">
        <v>107</v>
      </c>
      <c r="AF27" s="149">
        <v>158500</v>
      </c>
      <c r="AG27" s="149"/>
      <c r="AH27" s="321"/>
      <c r="AI27" s="321"/>
      <c r="AJ27" s="321"/>
      <c r="AK27" s="321"/>
      <c r="AL27" s="330">
        <v>1243</v>
      </c>
      <c r="AM27" s="321">
        <v>1118400</v>
      </c>
      <c r="AN27" s="574">
        <v>1243</v>
      </c>
      <c r="AO27" s="321">
        <v>843000</v>
      </c>
      <c r="AP27" s="616">
        <f t="shared" si="3"/>
        <v>2967900</v>
      </c>
      <c r="AQ27" s="571"/>
    </row>
    <row r="28" spans="1:44" s="400" customFormat="1" ht="13.5" thickBot="1">
      <c r="A28" s="401"/>
      <c r="B28" s="402"/>
      <c r="C28" s="389" t="s">
        <v>124</v>
      </c>
      <c r="D28" s="392"/>
      <c r="E28" s="391">
        <f>SUM(E17:E27)</f>
        <v>75</v>
      </c>
      <c r="F28" s="392">
        <f>SUM(F17:F27)</f>
        <v>200350</v>
      </c>
      <c r="G28" s="392">
        <v>0</v>
      </c>
      <c r="H28" s="392">
        <v>0</v>
      </c>
      <c r="I28" s="392"/>
      <c r="J28" s="392"/>
      <c r="K28" s="403">
        <f>SUM(K17:K27)</f>
        <v>1</v>
      </c>
      <c r="L28" s="392">
        <f>SUM(L17:L27)</f>
        <v>4000</v>
      </c>
      <c r="M28" s="393"/>
      <c r="N28" s="394"/>
      <c r="O28" s="404">
        <f>SUM(O23:O27)</f>
        <v>0</v>
      </c>
      <c r="P28" s="394">
        <f>SUM(P23:P27)</f>
        <v>0</v>
      </c>
      <c r="Q28" s="394"/>
      <c r="R28" s="394"/>
      <c r="S28" s="403">
        <f>SUM(S21:S27)</f>
        <v>2</v>
      </c>
      <c r="T28" s="405">
        <f>SUM(T21:T27)</f>
        <v>23000</v>
      </c>
      <c r="U28" s="396"/>
      <c r="V28" s="394"/>
      <c r="W28" s="406">
        <f>SUM(W18:W27)</f>
        <v>129</v>
      </c>
      <c r="X28" s="394">
        <f>SUM(X18:X27)</f>
        <v>2590000</v>
      </c>
      <c r="Y28" s="393">
        <f>SUM(Y17:Y27)</f>
        <v>0</v>
      </c>
      <c r="Z28" s="392">
        <f>SUM(Z17:Z27)</f>
        <v>0</v>
      </c>
      <c r="AA28" s="392"/>
      <c r="AB28" s="392"/>
      <c r="AC28" s="397">
        <f>SUM(AC24:AC27)</f>
        <v>80</v>
      </c>
      <c r="AD28" s="392">
        <f>SUM(AD24:AD27)</f>
        <v>111120</v>
      </c>
      <c r="AE28" s="397">
        <f>SUM(AE17:AE27)</f>
        <v>1133</v>
      </c>
      <c r="AF28" s="392">
        <f>SUM(AF17:AF27)</f>
        <v>1689000</v>
      </c>
      <c r="AG28" s="392"/>
      <c r="AH28" s="392"/>
      <c r="AI28" s="392"/>
      <c r="AJ28" s="392"/>
      <c r="AK28" s="392"/>
      <c r="AL28" s="397">
        <f>SUM(AL17:AL27)</f>
        <v>28694</v>
      </c>
      <c r="AM28" s="392">
        <f>SUM(AM17:AM27)</f>
        <v>25824900</v>
      </c>
      <c r="AN28" s="482">
        <f>SUM(AN17:AN27)</f>
        <v>13060</v>
      </c>
      <c r="AO28" s="392">
        <f>SUM(AO17:AO27)</f>
        <v>24472500</v>
      </c>
      <c r="AP28" s="618">
        <f>SUM(AP17:AP27)</f>
        <v>54914870</v>
      </c>
      <c r="AQ28" s="13"/>
      <c r="AR28" s="495"/>
    </row>
    <row r="29" spans="1:43" s="275" customFormat="1" ht="12.75">
      <c r="A29" s="641" t="s">
        <v>24</v>
      </c>
      <c r="B29" s="643" t="s">
        <v>36</v>
      </c>
      <c r="C29" s="56" t="s">
        <v>37</v>
      </c>
      <c r="D29" s="705" t="s">
        <v>157</v>
      </c>
      <c r="E29" s="133">
        <v>1</v>
      </c>
      <c r="F29" s="134">
        <v>3000</v>
      </c>
      <c r="G29" s="134"/>
      <c r="H29" s="134"/>
      <c r="I29" s="134"/>
      <c r="J29" s="134"/>
      <c r="K29" s="135"/>
      <c r="L29" s="134"/>
      <c r="M29" s="136"/>
      <c r="N29" s="137"/>
      <c r="O29" s="368"/>
      <c r="P29" s="137"/>
      <c r="Q29" s="137"/>
      <c r="R29" s="137"/>
      <c r="S29" s="137"/>
      <c r="T29" s="137"/>
      <c r="U29" s="139"/>
      <c r="V29" s="137"/>
      <c r="W29" s="157"/>
      <c r="X29" s="137"/>
      <c r="Y29" s="136"/>
      <c r="Z29" s="134"/>
      <c r="AA29" s="134"/>
      <c r="AB29" s="134"/>
      <c r="AC29" s="134"/>
      <c r="AD29" s="134"/>
      <c r="AE29" s="140">
        <v>83</v>
      </c>
      <c r="AF29" s="134">
        <v>124500</v>
      </c>
      <c r="AG29" s="134"/>
      <c r="AH29" s="319"/>
      <c r="AI29" s="319"/>
      <c r="AJ29" s="319"/>
      <c r="AK29" s="319"/>
      <c r="AL29" s="328">
        <v>2911</v>
      </c>
      <c r="AM29" s="319">
        <v>2619600</v>
      </c>
      <c r="AN29" s="328">
        <v>1341</v>
      </c>
      <c r="AO29" s="319">
        <v>2681000</v>
      </c>
      <c r="AP29" s="621">
        <f t="shared" si="3"/>
        <v>5428100</v>
      </c>
      <c r="AQ29" s="571"/>
    </row>
    <row r="30" spans="1:43" s="275" customFormat="1" ht="12.75">
      <c r="A30" s="641"/>
      <c r="B30" s="643"/>
      <c r="C30" s="57" t="s">
        <v>38</v>
      </c>
      <c r="D30" s="706"/>
      <c r="E30" s="141">
        <v>10</v>
      </c>
      <c r="F30" s="120">
        <v>29500</v>
      </c>
      <c r="G30" s="120"/>
      <c r="H30" s="120"/>
      <c r="I30" s="146"/>
      <c r="J30" s="120"/>
      <c r="K30" s="142"/>
      <c r="L30" s="120"/>
      <c r="M30" s="143"/>
      <c r="N30" s="144"/>
      <c r="O30" s="222"/>
      <c r="P30" s="144"/>
      <c r="Q30" s="144"/>
      <c r="R30" s="144"/>
      <c r="S30" s="144"/>
      <c r="T30" s="144"/>
      <c r="U30" s="145"/>
      <c r="V30" s="144"/>
      <c r="W30" s="158"/>
      <c r="X30" s="144"/>
      <c r="Y30" s="143"/>
      <c r="Z30" s="120"/>
      <c r="AA30" s="120"/>
      <c r="AB30" s="120"/>
      <c r="AC30" s="120"/>
      <c r="AD30" s="120"/>
      <c r="AE30" s="146">
        <v>68</v>
      </c>
      <c r="AF30" s="120">
        <v>102500</v>
      </c>
      <c r="AG30" s="120"/>
      <c r="AH30" s="320"/>
      <c r="AI30" s="320"/>
      <c r="AJ30" s="320"/>
      <c r="AK30" s="320"/>
      <c r="AL30" s="329">
        <v>1885</v>
      </c>
      <c r="AM30" s="320">
        <v>1696200</v>
      </c>
      <c r="AN30" s="329">
        <v>775</v>
      </c>
      <c r="AO30" s="320">
        <v>1550000</v>
      </c>
      <c r="AP30" s="620">
        <f t="shared" si="3"/>
        <v>3378200</v>
      </c>
      <c r="AQ30" s="571"/>
    </row>
    <row r="31" spans="1:43" s="275" customFormat="1" ht="12.75">
      <c r="A31" s="641"/>
      <c r="B31" s="643"/>
      <c r="C31" s="57" t="s">
        <v>39</v>
      </c>
      <c r="D31" s="706"/>
      <c r="E31" s="141">
        <v>1</v>
      </c>
      <c r="F31" s="120">
        <v>2000</v>
      </c>
      <c r="G31" s="120"/>
      <c r="H31" s="120"/>
      <c r="I31" s="146"/>
      <c r="J31" s="120"/>
      <c r="K31" s="142"/>
      <c r="L31" s="120"/>
      <c r="M31" s="143"/>
      <c r="N31" s="144"/>
      <c r="O31" s="222"/>
      <c r="P31" s="144"/>
      <c r="Q31" s="144"/>
      <c r="R31" s="144"/>
      <c r="S31" s="144"/>
      <c r="T31" s="144"/>
      <c r="U31" s="145"/>
      <c r="V31" s="144"/>
      <c r="W31" s="158">
        <v>17</v>
      </c>
      <c r="X31" s="144">
        <v>350000</v>
      </c>
      <c r="Y31" s="143"/>
      <c r="Z31" s="120"/>
      <c r="AA31" s="120"/>
      <c r="AB31" s="120"/>
      <c r="AC31" s="120"/>
      <c r="AD31" s="120"/>
      <c r="AE31" s="146">
        <v>114</v>
      </c>
      <c r="AF31" s="120">
        <v>171000</v>
      </c>
      <c r="AG31" s="120"/>
      <c r="AH31" s="320"/>
      <c r="AI31" s="320"/>
      <c r="AJ31" s="320"/>
      <c r="AK31" s="320"/>
      <c r="AL31" s="329">
        <v>2749</v>
      </c>
      <c r="AM31" s="320">
        <v>2473800</v>
      </c>
      <c r="AN31" s="329">
        <v>1282</v>
      </c>
      <c r="AO31" s="320">
        <v>2564000</v>
      </c>
      <c r="AP31" s="620">
        <f t="shared" si="3"/>
        <v>5560800</v>
      </c>
      <c r="AQ31" s="571"/>
    </row>
    <row r="32" spans="1:43" s="275" customFormat="1" ht="12.75">
      <c r="A32" s="641"/>
      <c r="B32" s="643"/>
      <c r="C32" s="57" t="s">
        <v>41</v>
      </c>
      <c r="D32" s="706"/>
      <c r="E32" s="141"/>
      <c r="F32" s="120"/>
      <c r="G32" s="120"/>
      <c r="H32" s="120"/>
      <c r="I32" s="146"/>
      <c r="J32" s="120"/>
      <c r="K32" s="142"/>
      <c r="L32" s="120"/>
      <c r="M32" s="143"/>
      <c r="N32" s="144"/>
      <c r="O32" s="222"/>
      <c r="P32" s="144"/>
      <c r="Q32" s="144"/>
      <c r="R32" s="144"/>
      <c r="S32" s="144"/>
      <c r="T32" s="144"/>
      <c r="U32" s="145"/>
      <c r="V32" s="144"/>
      <c r="W32" s="158"/>
      <c r="X32" s="144"/>
      <c r="Y32" s="143"/>
      <c r="Z32" s="120"/>
      <c r="AA32" s="120"/>
      <c r="AB32" s="120"/>
      <c r="AC32" s="120"/>
      <c r="AD32" s="120"/>
      <c r="AE32" s="146">
        <v>105</v>
      </c>
      <c r="AF32" s="120">
        <v>157500</v>
      </c>
      <c r="AG32" s="120"/>
      <c r="AH32" s="320"/>
      <c r="AI32" s="320"/>
      <c r="AJ32" s="320"/>
      <c r="AK32" s="320"/>
      <c r="AL32" s="329">
        <v>1048</v>
      </c>
      <c r="AM32" s="320">
        <v>943200</v>
      </c>
      <c r="AN32" s="329">
        <v>618</v>
      </c>
      <c r="AO32" s="320">
        <v>1236000</v>
      </c>
      <c r="AP32" s="620">
        <f t="shared" si="3"/>
        <v>2336700</v>
      </c>
      <c r="AQ32" s="571"/>
    </row>
    <row r="33" spans="1:43" s="275" customFormat="1" ht="12.75">
      <c r="A33" s="641"/>
      <c r="B33" s="643"/>
      <c r="C33" s="57" t="s">
        <v>42</v>
      </c>
      <c r="D33" s="706"/>
      <c r="E33" s="141">
        <v>6</v>
      </c>
      <c r="F33" s="120">
        <v>10300</v>
      </c>
      <c r="G33" s="120"/>
      <c r="H33" s="120"/>
      <c r="I33" s="146">
        <v>5</v>
      </c>
      <c r="J33" s="120">
        <v>8000</v>
      </c>
      <c r="K33" s="142"/>
      <c r="L33" s="120"/>
      <c r="M33" s="143"/>
      <c r="N33" s="144"/>
      <c r="O33" s="222"/>
      <c r="P33" s="144"/>
      <c r="Q33" s="144"/>
      <c r="R33" s="144"/>
      <c r="S33" s="144"/>
      <c r="T33" s="144"/>
      <c r="U33" s="145"/>
      <c r="V33" s="144"/>
      <c r="W33" s="158"/>
      <c r="X33" s="144"/>
      <c r="Y33" s="143"/>
      <c r="Z33" s="120"/>
      <c r="AA33" s="120"/>
      <c r="AB33" s="120"/>
      <c r="AC33" s="120"/>
      <c r="AD33" s="120"/>
      <c r="AE33" s="146">
        <v>138</v>
      </c>
      <c r="AF33" s="120">
        <v>207000</v>
      </c>
      <c r="AG33" s="120"/>
      <c r="AH33" s="320"/>
      <c r="AI33" s="320"/>
      <c r="AJ33" s="320"/>
      <c r="AK33" s="320"/>
      <c r="AL33" s="329">
        <v>2419</v>
      </c>
      <c r="AM33" s="320">
        <v>2176800</v>
      </c>
      <c r="AN33" s="329">
        <v>903</v>
      </c>
      <c r="AO33" s="320">
        <v>1806000</v>
      </c>
      <c r="AP33" s="620">
        <f t="shared" si="3"/>
        <v>4208100</v>
      </c>
      <c r="AQ33" s="571"/>
    </row>
    <row r="34" spans="1:43" s="275" customFormat="1" ht="12.75">
      <c r="A34" s="641"/>
      <c r="B34" s="643"/>
      <c r="C34" s="57" t="s">
        <v>43</v>
      </c>
      <c r="D34" s="706"/>
      <c r="E34" s="141">
        <v>1</v>
      </c>
      <c r="F34" s="120">
        <v>5000</v>
      </c>
      <c r="G34" s="120"/>
      <c r="H34" s="120"/>
      <c r="I34" s="146"/>
      <c r="J34" s="120"/>
      <c r="K34" s="142"/>
      <c r="L34" s="120"/>
      <c r="M34" s="143"/>
      <c r="N34" s="144"/>
      <c r="O34" s="222"/>
      <c r="P34" s="144"/>
      <c r="Q34" s="144"/>
      <c r="R34" s="144"/>
      <c r="S34" s="144"/>
      <c r="T34" s="144"/>
      <c r="U34" s="145"/>
      <c r="V34" s="144"/>
      <c r="W34" s="158"/>
      <c r="X34" s="144"/>
      <c r="Y34" s="143"/>
      <c r="Z34" s="120"/>
      <c r="AA34" s="120"/>
      <c r="AB34" s="120"/>
      <c r="AC34" s="120"/>
      <c r="AD34" s="120"/>
      <c r="AE34" s="146">
        <v>100</v>
      </c>
      <c r="AF34" s="120">
        <v>150000</v>
      </c>
      <c r="AG34" s="120"/>
      <c r="AH34" s="320"/>
      <c r="AI34" s="320"/>
      <c r="AJ34" s="320"/>
      <c r="AK34" s="320"/>
      <c r="AL34" s="329">
        <v>2419</v>
      </c>
      <c r="AM34" s="320">
        <v>2176800</v>
      </c>
      <c r="AN34" s="329">
        <v>1096</v>
      </c>
      <c r="AO34" s="320">
        <v>2191000</v>
      </c>
      <c r="AP34" s="620">
        <f t="shared" si="3"/>
        <v>4522800</v>
      </c>
      <c r="AQ34" s="571"/>
    </row>
    <row r="35" spans="1:43" s="275" customFormat="1" ht="12.75">
      <c r="A35" s="641"/>
      <c r="B35" s="643"/>
      <c r="C35" s="57" t="s">
        <v>44</v>
      </c>
      <c r="D35" s="706"/>
      <c r="E35" s="141">
        <v>5</v>
      </c>
      <c r="F35" s="120">
        <v>14500</v>
      </c>
      <c r="G35" s="120"/>
      <c r="H35" s="120"/>
      <c r="I35" s="146"/>
      <c r="J35" s="120"/>
      <c r="K35" s="142"/>
      <c r="L35" s="120"/>
      <c r="M35" s="143"/>
      <c r="N35" s="144"/>
      <c r="O35" s="222"/>
      <c r="P35" s="144"/>
      <c r="Q35" s="144"/>
      <c r="R35" s="144"/>
      <c r="S35" s="144"/>
      <c r="T35" s="144"/>
      <c r="U35" s="145"/>
      <c r="V35" s="144"/>
      <c r="W35" s="158"/>
      <c r="X35" s="144"/>
      <c r="Y35" s="143"/>
      <c r="Z35" s="120"/>
      <c r="AA35" s="120"/>
      <c r="AB35" s="120"/>
      <c r="AC35" s="120"/>
      <c r="AD35" s="120"/>
      <c r="AE35" s="146">
        <v>66</v>
      </c>
      <c r="AF35" s="120">
        <v>99000</v>
      </c>
      <c r="AG35" s="120"/>
      <c r="AH35" s="320"/>
      <c r="AI35" s="320"/>
      <c r="AJ35" s="320"/>
      <c r="AK35" s="320"/>
      <c r="AL35" s="329">
        <v>1384</v>
      </c>
      <c r="AM35" s="320">
        <v>1245600</v>
      </c>
      <c r="AN35" s="329">
        <v>547</v>
      </c>
      <c r="AO35" s="320">
        <v>1094000</v>
      </c>
      <c r="AP35" s="620">
        <f t="shared" si="3"/>
        <v>2453100</v>
      </c>
      <c r="AQ35" s="571"/>
    </row>
    <row r="36" spans="1:43" s="275" customFormat="1" ht="12.75">
      <c r="A36" s="641"/>
      <c r="B36" s="643"/>
      <c r="C36" s="57" t="s">
        <v>45</v>
      </c>
      <c r="D36" s="706"/>
      <c r="E36" s="141">
        <v>3</v>
      </c>
      <c r="F36" s="120">
        <v>3000</v>
      </c>
      <c r="G36" s="120"/>
      <c r="H36" s="120"/>
      <c r="I36" s="146"/>
      <c r="J36" s="120"/>
      <c r="K36" s="142"/>
      <c r="L36" s="120"/>
      <c r="M36" s="143"/>
      <c r="N36" s="144"/>
      <c r="O36" s="222"/>
      <c r="P36" s="144"/>
      <c r="Q36" s="144"/>
      <c r="R36" s="144"/>
      <c r="S36" s="144"/>
      <c r="T36" s="144"/>
      <c r="U36" s="145"/>
      <c r="V36" s="144"/>
      <c r="W36" s="158"/>
      <c r="X36" s="144"/>
      <c r="Y36" s="143"/>
      <c r="Z36" s="120"/>
      <c r="AA36" s="120"/>
      <c r="AB36" s="120"/>
      <c r="AC36" s="120"/>
      <c r="AD36" s="120"/>
      <c r="AE36" s="146">
        <v>99</v>
      </c>
      <c r="AF36" s="120">
        <v>148500</v>
      </c>
      <c r="AG36" s="120"/>
      <c r="AH36" s="320"/>
      <c r="AI36" s="320"/>
      <c r="AJ36" s="320"/>
      <c r="AK36" s="320"/>
      <c r="AL36" s="329">
        <v>1762</v>
      </c>
      <c r="AM36" s="320">
        <v>1585800</v>
      </c>
      <c r="AN36" s="329">
        <v>725</v>
      </c>
      <c r="AO36" s="320">
        <v>1450000</v>
      </c>
      <c r="AP36" s="620">
        <f t="shared" si="3"/>
        <v>3187300</v>
      </c>
      <c r="AQ36" s="571"/>
    </row>
    <row r="37" spans="1:43" s="275" customFormat="1" ht="12.75">
      <c r="A37" s="641"/>
      <c r="B37" s="643"/>
      <c r="C37" s="57" t="s">
        <v>46</v>
      </c>
      <c r="D37" s="706"/>
      <c r="E37" s="141"/>
      <c r="F37" s="120"/>
      <c r="G37" s="120"/>
      <c r="H37" s="120"/>
      <c r="I37" s="146"/>
      <c r="J37" s="120"/>
      <c r="K37" s="142"/>
      <c r="L37" s="120"/>
      <c r="M37" s="143"/>
      <c r="N37" s="144"/>
      <c r="O37" s="222"/>
      <c r="P37" s="144"/>
      <c r="Q37" s="144"/>
      <c r="R37" s="144"/>
      <c r="S37" s="144"/>
      <c r="T37" s="144"/>
      <c r="U37" s="145"/>
      <c r="V37" s="144"/>
      <c r="W37" s="158"/>
      <c r="X37" s="144"/>
      <c r="Y37" s="143"/>
      <c r="Z37" s="120"/>
      <c r="AA37" s="120"/>
      <c r="AB37" s="120"/>
      <c r="AC37" s="120"/>
      <c r="AD37" s="120"/>
      <c r="AE37" s="146">
        <v>126</v>
      </c>
      <c r="AF37" s="120">
        <v>189000</v>
      </c>
      <c r="AG37" s="120"/>
      <c r="AH37" s="320"/>
      <c r="AI37" s="320"/>
      <c r="AJ37" s="320"/>
      <c r="AK37" s="320"/>
      <c r="AL37" s="329">
        <v>2109</v>
      </c>
      <c r="AM37" s="320">
        <v>1897800</v>
      </c>
      <c r="AN37" s="329">
        <v>991</v>
      </c>
      <c r="AO37" s="320">
        <v>1982500</v>
      </c>
      <c r="AP37" s="620">
        <f t="shared" si="3"/>
        <v>4069300</v>
      </c>
      <c r="AQ37" s="571"/>
    </row>
    <row r="38" spans="1:43" s="275" customFormat="1" ht="12.75">
      <c r="A38" s="641"/>
      <c r="B38" s="643"/>
      <c r="C38" s="57" t="s">
        <v>47</v>
      </c>
      <c r="D38" s="706"/>
      <c r="E38" s="141">
        <v>1</v>
      </c>
      <c r="F38" s="120">
        <v>4000</v>
      </c>
      <c r="G38" s="120"/>
      <c r="H38" s="120"/>
      <c r="I38" s="146"/>
      <c r="J38" s="120"/>
      <c r="K38" s="142"/>
      <c r="L38" s="120"/>
      <c r="M38" s="143"/>
      <c r="N38" s="144"/>
      <c r="O38" s="222"/>
      <c r="P38" s="144"/>
      <c r="Q38" s="144"/>
      <c r="R38" s="144"/>
      <c r="S38" s="144"/>
      <c r="T38" s="144"/>
      <c r="U38" s="145"/>
      <c r="V38" s="144"/>
      <c r="W38" s="158"/>
      <c r="X38" s="144"/>
      <c r="Y38" s="143"/>
      <c r="Z38" s="120"/>
      <c r="AA38" s="120"/>
      <c r="AB38" s="120"/>
      <c r="AC38" s="146"/>
      <c r="AD38" s="120"/>
      <c r="AE38" s="146">
        <v>41</v>
      </c>
      <c r="AF38" s="120">
        <v>61000</v>
      </c>
      <c r="AG38" s="120"/>
      <c r="AH38" s="320"/>
      <c r="AI38" s="320"/>
      <c r="AJ38" s="320"/>
      <c r="AK38" s="320"/>
      <c r="AL38" s="329">
        <v>168</v>
      </c>
      <c r="AM38" s="320">
        <v>151500</v>
      </c>
      <c r="AN38" s="329">
        <v>89</v>
      </c>
      <c r="AO38" s="320">
        <v>177500</v>
      </c>
      <c r="AP38" s="620">
        <f t="shared" si="3"/>
        <v>394000</v>
      </c>
      <c r="AQ38" s="571"/>
    </row>
    <row r="39" spans="1:43" s="275" customFormat="1" ht="13.5" thickBot="1">
      <c r="A39" s="642"/>
      <c r="B39" s="644"/>
      <c r="C39" s="58" t="s">
        <v>48</v>
      </c>
      <c r="D39" s="707"/>
      <c r="E39" s="148">
        <v>4</v>
      </c>
      <c r="F39" s="149">
        <v>10000</v>
      </c>
      <c r="G39" s="149"/>
      <c r="H39" s="149"/>
      <c r="I39" s="154"/>
      <c r="J39" s="149"/>
      <c r="K39" s="150"/>
      <c r="L39" s="149"/>
      <c r="M39" s="151"/>
      <c r="N39" s="152"/>
      <c r="O39" s="224"/>
      <c r="P39" s="152"/>
      <c r="Q39" s="152"/>
      <c r="R39" s="152"/>
      <c r="S39" s="152"/>
      <c r="T39" s="152"/>
      <c r="U39" s="153"/>
      <c r="V39" s="152"/>
      <c r="W39" s="159"/>
      <c r="X39" s="152"/>
      <c r="Y39" s="151"/>
      <c r="Z39" s="149"/>
      <c r="AA39" s="149"/>
      <c r="AB39" s="149"/>
      <c r="AC39" s="149"/>
      <c r="AD39" s="149"/>
      <c r="AE39" s="154">
        <v>130</v>
      </c>
      <c r="AF39" s="149">
        <v>194500</v>
      </c>
      <c r="AG39" s="149"/>
      <c r="AH39" s="321"/>
      <c r="AI39" s="321"/>
      <c r="AJ39" s="321"/>
      <c r="AK39" s="321"/>
      <c r="AL39" s="330">
        <v>2833</v>
      </c>
      <c r="AM39" s="321">
        <v>2549400</v>
      </c>
      <c r="AN39" s="575">
        <v>1111</v>
      </c>
      <c r="AO39" s="321">
        <v>2221000</v>
      </c>
      <c r="AP39" s="616">
        <f t="shared" si="3"/>
        <v>4974900</v>
      </c>
      <c r="AQ39" s="571"/>
    </row>
    <row r="40" spans="1:46" s="400" customFormat="1" ht="13.5" thickBot="1">
      <c r="A40" s="407"/>
      <c r="B40" s="408"/>
      <c r="C40" s="409" t="s">
        <v>124</v>
      </c>
      <c r="D40" s="410"/>
      <c r="E40" s="411">
        <f>SUM(E29:E39)</f>
        <v>32</v>
      </c>
      <c r="F40" s="410">
        <f>SUM(F29:F39)</f>
        <v>81300</v>
      </c>
      <c r="G40" s="410">
        <v>0</v>
      </c>
      <c r="H40" s="410">
        <v>0</v>
      </c>
      <c r="I40" s="417">
        <f>SUM(I33:I39)</f>
        <v>5</v>
      </c>
      <c r="J40" s="410">
        <f>SUM(J33:J39)</f>
        <v>8000</v>
      </c>
      <c r="K40" s="412">
        <f>SUM(K29:K39)</f>
        <v>0</v>
      </c>
      <c r="L40" s="410">
        <f>SUM(L29:L39)</f>
        <v>0</v>
      </c>
      <c r="M40" s="413">
        <f>SUM(M32:M39)</f>
        <v>0</v>
      </c>
      <c r="N40" s="414">
        <f>SUM(N32:N39)</f>
        <v>0</v>
      </c>
      <c r="O40" s="412">
        <f>SUM(O33:O39)</f>
        <v>0</v>
      </c>
      <c r="P40" s="415">
        <f>SUM(P33:P39)</f>
        <v>0</v>
      </c>
      <c r="Q40" s="415"/>
      <c r="R40" s="415"/>
      <c r="S40" s="413">
        <f>SUM(S34:S39)</f>
        <v>0</v>
      </c>
      <c r="T40" s="415">
        <f>SUM(T34:T39)</f>
        <v>0</v>
      </c>
      <c r="U40" s="413">
        <f>SUM(U33:U39)</f>
        <v>0</v>
      </c>
      <c r="V40" s="414">
        <f>SUM(V33:V39)</f>
        <v>0</v>
      </c>
      <c r="W40" s="416">
        <f>SUM(W31:W39)</f>
        <v>17</v>
      </c>
      <c r="X40" s="415">
        <f>SUM(X31:X39)</f>
        <v>350000</v>
      </c>
      <c r="Y40" s="413">
        <f>SUM(Y30:Y39)</f>
        <v>0</v>
      </c>
      <c r="Z40" s="410">
        <f>SUM(Z30:Z39)</f>
        <v>0</v>
      </c>
      <c r="AA40" s="410"/>
      <c r="AB40" s="410"/>
      <c r="AC40" s="417">
        <f>SUM(AC38:AC39)</f>
        <v>0</v>
      </c>
      <c r="AD40" s="410">
        <f>SUM(AD38:AD39)</f>
        <v>0</v>
      </c>
      <c r="AE40" s="417">
        <f>SUM(AE29:AE39)</f>
        <v>1070</v>
      </c>
      <c r="AF40" s="410">
        <f>SUM(AF29:AF39)</f>
        <v>1604500</v>
      </c>
      <c r="AG40" s="410">
        <f>SUM(AG33:AG39)</f>
        <v>0</v>
      </c>
      <c r="AH40" s="410"/>
      <c r="AI40" s="410"/>
      <c r="AJ40" s="410"/>
      <c r="AK40" s="410"/>
      <c r="AL40" s="417">
        <f>SUM(AL29:AL39)</f>
        <v>21687</v>
      </c>
      <c r="AM40" s="410">
        <f>SUM(AM29:AM39)</f>
        <v>19516500</v>
      </c>
      <c r="AN40" s="483">
        <f>SUM(AN29:AN39)</f>
        <v>9478</v>
      </c>
      <c r="AO40" s="410">
        <f>SUM(AO29:AO39)</f>
        <v>18953000</v>
      </c>
      <c r="AP40" s="398">
        <f>SUM(AP29:AP39)</f>
        <v>40513300</v>
      </c>
      <c r="AQ40" s="496"/>
      <c r="AR40" s="495"/>
      <c r="AS40" s="418"/>
      <c r="AT40" s="418"/>
    </row>
    <row r="41" spans="1:46" ht="13.5" thickTop="1">
      <c r="A41" s="39"/>
      <c r="B41" s="38"/>
      <c r="C41" s="296"/>
      <c r="D41" s="40"/>
      <c r="E41" s="168"/>
      <c r="F41" s="169"/>
      <c r="G41" s="169"/>
      <c r="H41" s="169"/>
      <c r="I41" s="169"/>
      <c r="J41" s="169"/>
      <c r="K41" s="170"/>
      <c r="L41" s="169"/>
      <c r="M41" s="171"/>
      <c r="N41" s="297"/>
      <c r="O41" s="171"/>
      <c r="P41" s="172"/>
      <c r="Q41" s="172"/>
      <c r="R41" s="172"/>
      <c r="S41" s="171"/>
      <c r="T41" s="172"/>
      <c r="U41" s="171"/>
      <c r="V41" s="297"/>
      <c r="W41" s="298"/>
      <c r="X41" s="172"/>
      <c r="Y41" s="171"/>
      <c r="Z41" s="169"/>
      <c r="AA41" s="169"/>
      <c r="AB41" s="169"/>
      <c r="AC41" s="174"/>
      <c r="AD41" s="169"/>
      <c r="AE41" s="169"/>
      <c r="AF41" s="169"/>
      <c r="AG41" s="169"/>
      <c r="AH41" s="169"/>
      <c r="AI41" s="169"/>
      <c r="AJ41" s="169"/>
      <c r="AK41" s="169"/>
      <c r="AL41" s="40"/>
      <c r="AM41" s="40"/>
      <c r="AN41" s="40"/>
      <c r="AO41" s="40"/>
      <c r="AP41" s="41"/>
      <c r="AQ41" s="26"/>
      <c r="AR41" s="26"/>
      <c r="AS41" s="26"/>
      <c r="AT41" s="26"/>
    </row>
    <row r="42" spans="1:46" ht="12.75">
      <c r="A42" s="43"/>
      <c r="B42" s="42"/>
      <c r="C42" s="299"/>
      <c r="D42" s="44"/>
      <c r="E42" s="175"/>
      <c r="F42" s="176"/>
      <c r="G42" s="176"/>
      <c r="H42" s="176"/>
      <c r="I42" s="176"/>
      <c r="J42" s="176"/>
      <c r="K42" s="177"/>
      <c r="L42" s="176"/>
      <c r="M42" s="178"/>
      <c r="N42" s="300"/>
      <c r="O42" s="178"/>
      <c r="P42" s="179"/>
      <c r="Q42" s="179"/>
      <c r="R42" s="179"/>
      <c r="S42" s="178"/>
      <c r="T42" s="179"/>
      <c r="U42" s="178"/>
      <c r="V42" s="300"/>
      <c r="W42" s="301"/>
      <c r="X42" s="179"/>
      <c r="Y42" s="178"/>
      <c r="Z42" s="176"/>
      <c r="AA42" s="176"/>
      <c r="AB42" s="176"/>
      <c r="AC42" s="181"/>
      <c r="AD42" s="176"/>
      <c r="AE42" s="176"/>
      <c r="AF42" s="176"/>
      <c r="AG42" s="176"/>
      <c r="AH42" s="176"/>
      <c r="AI42" s="176"/>
      <c r="AJ42" s="176"/>
      <c r="AK42" s="176"/>
      <c r="AL42" s="44"/>
      <c r="AM42" s="44"/>
      <c r="AN42" s="44"/>
      <c r="AO42" s="44"/>
      <c r="AP42" s="45"/>
      <c r="AQ42" s="26"/>
      <c r="AR42" s="26"/>
      <c r="AS42" s="26"/>
      <c r="AT42" s="26"/>
    </row>
    <row r="43" spans="1:46" ht="12.75">
      <c r="A43" s="43"/>
      <c r="B43" s="42"/>
      <c r="C43" s="299"/>
      <c r="D43" s="44"/>
      <c r="E43" s="175"/>
      <c r="F43" s="176"/>
      <c r="G43" s="176"/>
      <c r="H43" s="176"/>
      <c r="I43" s="176"/>
      <c r="J43" s="176"/>
      <c r="K43" s="177"/>
      <c r="L43" s="176"/>
      <c r="M43" s="178"/>
      <c r="N43" s="300"/>
      <c r="O43" s="178"/>
      <c r="P43" s="179"/>
      <c r="Q43" s="179"/>
      <c r="R43" s="179"/>
      <c r="S43" s="178"/>
      <c r="T43" s="179"/>
      <c r="U43" s="178"/>
      <c r="V43" s="300"/>
      <c r="W43" s="301"/>
      <c r="X43" s="179"/>
      <c r="Y43" s="178"/>
      <c r="Z43" s="176"/>
      <c r="AA43" s="176"/>
      <c r="AB43" s="176"/>
      <c r="AC43" s="181"/>
      <c r="AD43" s="176"/>
      <c r="AE43" s="176"/>
      <c r="AF43" s="176"/>
      <c r="AG43" s="176"/>
      <c r="AH43" s="176"/>
      <c r="AI43" s="176"/>
      <c r="AJ43" s="176"/>
      <c r="AK43" s="176"/>
      <c r="AL43" s="44"/>
      <c r="AM43" s="44"/>
      <c r="AN43" s="44"/>
      <c r="AO43" s="44"/>
      <c r="AP43" s="45"/>
      <c r="AQ43" s="26"/>
      <c r="AR43" s="26"/>
      <c r="AS43" s="26"/>
      <c r="AT43" s="26"/>
    </row>
    <row r="44" spans="1:46" ht="12.75">
      <c r="A44" s="43"/>
      <c r="B44" s="42"/>
      <c r="C44" s="299"/>
      <c r="D44" s="44"/>
      <c r="E44" s="175"/>
      <c r="F44" s="176"/>
      <c r="G44" s="176"/>
      <c r="H44" s="176"/>
      <c r="I44" s="176"/>
      <c r="J44" s="176"/>
      <c r="K44" s="177"/>
      <c r="L44" s="176"/>
      <c r="M44" s="178"/>
      <c r="N44" s="300"/>
      <c r="O44" s="178"/>
      <c r="P44" s="179"/>
      <c r="Q44" s="179"/>
      <c r="R44" s="179"/>
      <c r="S44" s="178"/>
      <c r="T44" s="179"/>
      <c r="U44" s="178"/>
      <c r="V44" s="300"/>
      <c r="W44" s="301"/>
      <c r="X44" s="179"/>
      <c r="Y44" s="178"/>
      <c r="Z44" s="176"/>
      <c r="AA44" s="176"/>
      <c r="AB44" s="176"/>
      <c r="AC44" s="181"/>
      <c r="AD44" s="176"/>
      <c r="AE44" s="176"/>
      <c r="AF44" s="176"/>
      <c r="AG44" s="176"/>
      <c r="AH44" s="176"/>
      <c r="AI44" s="176"/>
      <c r="AJ44" s="176"/>
      <c r="AK44" s="176"/>
      <c r="AL44" s="44"/>
      <c r="AM44" s="44"/>
      <c r="AN44" s="44"/>
      <c r="AO44" s="44"/>
      <c r="AP44" s="45"/>
      <c r="AQ44" s="26"/>
      <c r="AR44" s="26"/>
      <c r="AS44" s="26"/>
      <c r="AT44" s="26"/>
    </row>
    <row r="45" spans="1:46" ht="12.75">
      <c r="A45" s="43"/>
      <c r="B45" s="42"/>
      <c r="C45" s="299"/>
      <c r="D45" s="44"/>
      <c r="E45" s="175"/>
      <c r="F45" s="176"/>
      <c r="G45" s="176"/>
      <c r="H45" s="176"/>
      <c r="I45" s="176"/>
      <c r="J45" s="176"/>
      <c r="K45" s="177"/>
      <c r="L45" s="176"/>
      <c r="M45" s="178"/>
      <c r="N45" s="300"/>
      <c r="O45" s="178"/>
      <c r="P45" s="179"/>
      <c r="Q45" s="179"/>
      <c r="R45" s="179"/>
      <c r="S45" s="178"/>
      <c r="T45" s="179"/>
      <c r="U45" s="178"/>
      <c r="V45" s="300"/>
      <c r="W45" s="301"/>
      <c r="X45" s="179"/>
      <c r="Y45" s="178"/>
      <c r="Z45" s="176"/>
      <c r="AA45" s="176"/>
      <c r="AB45" s="176"/>
      <c r="AC45" s="181"/>
      <c r="AD45" s="176"/>
      <c r="AE45" s="176"/>
      <c r="AF45" s="176"/>
      <c r="AG45" s="176"/>
      <c r="AH45" s="176"/>
      <c r="AI45" s="176"/>
      <c r="AJ45" s="176"/>
      <c r="AK45" s="176"/>
      <c r="AL45" s="44"/>
      <c r="AM45" s="44"/>
      <c r="AN45" s="44"/>
      <c r="AO45" s="44"/>
      <c r="AP45" s="45"/>
      <c r="AQ45" s="26"/>
      <c r="AR45" s="26"/>
      <c r="AS45" s="26"/>
      <c r="AT45" s="26"/>
    </row>
    <row r="46" spans="1:46" ht="12.75">
      <c r="A46" s="43"/>
      <c r="B46" s="42"/>
      <c r="C46" s="299"/>
      <c r="D46" s="44"/>
      <c r="E46" s="175"/>
      <c r="F46" s="176"/>
      <c r="G46" s="176"/>
      <c r="H46" s="176"/>
      <c r="I46" s="176"/>
      <c r="J46" s="176"/>
      <c r="K46" s="177"/>
      <c r="L46" s="176"/>
      <c r="M46" s="178"/>
      <c r="N46" s="300"/>
      <c r="O46" s="178"/>
      <c r="P46" s="179"/>
      <c r="Q46" s="179"/>
      <c r="R46" s="179"/>
      <c r="S46" s="178"/>
      <c r="T46" s="179"/>
      <c r="U46" s="178"/>
      <c r="V46" s="300"/>
      <c r="W46" s="301"/>
      <c r="X46" s="179"/>
      <c r="Y46" s="178"/>
      <c r="Z46" s="176"/>
      <c r="AA46" s="176"/>
      <c r="AB46" s="176"/>
      <c r="AC46" s="181"/>
      <c r="AD46" s="176"/>
      <c r="AE46" s="176"/>
      <c r="AF46" s="176"/>
      <c r="AG46" s="176"/>
      <c r="AH46" s="176"/>
      <c r="AI46" s="176"/>
      <c r="AJ46" s="176"/>
      <c r="AK46" s="176"/>
      <c r="AL46" s="44"/>
      <c r="AM46" s="44"/>
      <c r="AN46" s="44"/>
      <c r="AO46" s="44"/>
      <c r="AP46" s="45"/>
      <c r="AQ46" s="26"/>
      <c r="AR46" s="26"/>
      <c r="AS46" s="26"/>
      <c r="AT46" s="26"/>
    </row>
    <row r="47" spans="1:46" ht="12.75">
      <c r="A47" s="43"/>
      <c r="B47" s="42"/>
      <c r="C47" s="299"/>
      <c r="D47" s="44"/>
      <c r="E47" s="175"/>
      <c r="F47" s="176"/>
      <c r="G47" s="176"/>
      <c r="H47" s="176"/>
      <c r="I47" s="176"/>
      <c r="J47" s="176"/>
      <c r="K47" s="177"/>
      <c r="L47" s="176"/>
      <c r="M47" s="178"/>
      <c r="N47" s="300"/>
      <c r="O47" s="178"/>
      <c r="P47" s="179"/>
      <c r="Q47" s="179"/>
      <c r="R47" s="179"/>
      <c r="S47" s="178"/>
      <c r="T47" s="179"/>
      <c r="U47" s="178"/>
      <c r="V47" s="300"/>
      <c r="W47" s="301"/>
      <c r="X47" s="179"/>
      <c r="Y47" s="178"/>
      <c r="Z47" s="176"/>
      <c r="AA47" s="176"/>
      <c r="AB47" s="176"/>
      <c r="AC47" s="181"/>
      <c r="AD47" s="176"/>
      <c r="AE47" s="176"/>
      <c r="AF47" s="176"/>
      <c r="AG47" s="176"/>
      <c r="AH47" s="176"/>
      <c r="AI47" s="176"/>
      <c r="AJ47" s="176"/>
      <c r="AK47" s="176"/>
      <c r="AL47" s="44"/>
      <c r="AM47" s="44"/>
      <c r="AN47" s="44"/>
      <c r="AO47" s="44"/>
      <c r="AP47" s="45"/>
      <c r="AQ47" s="26"/>
      <c r="AR47" s="26"/>
      <c r="AS47" s="26"/>
      <c r="AT47" s="26"/>
    </row>
    <row r="48" spans="1:46" ht="12.75">
      <c r="A48" s="43"/>
      <c r="B48" s="42"/>
      <c r="C48" s="299"/>
      <c r="D48" s="44"/>
      <c r="E48" s="175"/>
      <c r="F48" s="176"/>
      <c r="G48" s="176"/>
      <c r="H48" s="176"/>
      <c r="I48" s="176"/>
      <c r="J48" s="176"/>
      <c r="K48" s="177"/>
      <c r="L48" s="176"/>
      <c r="M48" s="178"/>
      <c r="N48" s="300"/>
      <c r="O48" s="178"/>
      <c r="P48" s="179"/>
      <c r="Q48" s="179"/>
      <c r="R48" s="179"/>
      <c r="S48" s="178"/>
      <c r="T48" s="179"/>
      <c r="U48" s="178"/>
      <c r="V48" s="300"/>
      <c r="W48" s="301"/>
      <c r="X48" s="179"/>
      <c r="Y48" s="178"/>
      <c r="Z48" s="176"/>
      <c r="AA48" s="176"/>
      <c r="AB48" s="176"/>
      <c r="AC48" s="181"/>
      <c r="AD48" s="176"/>
      <c r="AE48" s="176"/>
      <c r="AF48" s="176"/>
      <c r="AG48" s="176"/>
      <c r="AH48" s="176"/>
      <c r="AI48" s="176"/>
      <c r="AJ48" s="176"/>
      <c r="AK48" s="176"/>
      <c r="AL48" s="44"/>
      <c r="AM48" s="44"/>
      <c r="AN48" s="44"/>
      <c r="AO48" s="44"/>
      <c r="AP48" s="45"/>
      <c r="AQ48" s="26"/>
      <c r="AR48" s="26"/>
      <c r="AS48" s="26"/>
      <c r="AT48" s="26"/>
    </row>
    <row r="49" spans="1:46" ht="12.75">
      <c r="A49" s="43"/>
      <c r="B49" s="42"/>
      <c r="C49" s="299"/>
      <c r="D49" s="44"/>
      <c r="E49" s="175"/>
      <c r="F49" s="176"/>
      <c r="G49" s="176"/>
      <c r="H49" s="176"/>
      <c r="I49" s="176"/>
      <c r="J49" s="176"/>
      <c r="K49" s="177"/>
      <c r="L49" s="176"/>
      <c r="M49" s="178"/>
      <c r="N49" s="300"/>
      <c r="O49" s="178"/>
      <c r="P49" s="179"/>
      <c r="Q49" s="179"/>
      <c r="R49" s="179"/>
      <c r="S49" s="178"/>
      <c r="T49" s="179"/>
      <c r="U49" s="178"/>
      <c r="V49" s="300"/>
      <c r="W49" s="301"/>
      <c r="X49" s="179"/>
      <c r="Y49" s="178"/>
      <c r="Z49" s="176"/>
      <c r="AA49" s="176"/>
      <c r="AB49" s="176"/>
      <c r="AC49" s="181"/>
      <c r="AD49" s="176"/>
      <c r="AE49" s="176"/>
      <c r="AF49" s="176"/>
      <c r="AG49" s="176"/>
      <c r="AH49" s="176"/>
      <c r="AI49" s="176"/>
      <c r="AJ49" s="176"/>
      <c r="AK49" s="176"/>
      <c r="AL49" s="44"/>
      <c r="AM49" s="44"/>
      <c r="AN49" s="44"/>
      <c r="AO49" s="44"/>
      <c r="AP49" s="45"/>
      <c r="AQ49" s="26"/>
      <c r="AR49" s="26"/>
      <c r="AS49" s="26"/>
      <c r="AT49" s="26"/>
    </row>
    <row r="50" spans="1:43" s="275" customFormat="1" ht="12.75">
      <c r="A50" s="641" t="s">
        <v>24</v>
      </c>
      <c r="B50" s="643" t="s">
        <v>49</v>
      </c>
      <c r="C50" s="56" t="s">
        <v>50</v>
      </c>
      <c r="D50" s="708" t="s">
        <v>157</v>
      </c>
      <c r="E50" s="133">
        <v>15</v>
      </c>
      <c r="F50" s="134">
        <v>46700</v>
      </c>
      <c r="G50" s="140">
        <v>23</v>
      </c>
      <c r="H50" s="134">
        <v>57000</v>
      </c>
      <c r="I50" s="134"/>
      <c r="J50" s="134"/>
      <c r="K50" s="135"/>
      <c r="L50" s="134"/>
      <c r="M50" s="136"/>
      <c r="N50" s="137"/>
      <c r="O50" s="368"/>
      <c r="P50" s="137"/>
      <c r="Q50" s="137"/>
      <c r="R50" s="137"/>
      <c r="S50" s="137"/>
      <c r="T50" s="137"/>
      <c r="U50" s="139"/>
      <c r="V50" s="137"/>
      <c r="W50" s="157">
        <v>70</v>
      </c>
      <c r="X50" s="137">
        <v>1408247.18</v>
      </c>
      <c r="Y50" s="136"/>
      <c r="Z50" s="134"/>
      <c r="AA50" s="134"/>
      <c r="AB50" s="134"/>
      <c r="AC50" s="134"/>
      <c r="AD50" s="134"/>
      <c r="AE50" s="140">
        <v>127</v>
      </c>
      <c r="AF50" s="134">
        <v>192000</v>
      </c>
      <c r="AG50" s="134"/>
      <c r="AH50" s="319"/>
      <c r="AI50" s="319"/>
      <c r="AJ50" s="319"/>
      <c r="AK50" s="319"/>
      <c r="AL50" s="328">
        <v>4801</v>
      </c>
      <c r="AM50" s="319">
        <v>4320900</v>
      </c>
      <c r="AN50" s="576">
        <v>1914</v>
      </c>
      <c r="AO50" s="319">
        <v>3828000</v>
      </c>
      <c r="AP50" s="622">
        <f aca="true" t="shared" si="4" ref="AP50:AP79">SUM(F50+H50+J50+L50+N50+P50+R50+T50+V50+X50+Z50+AB50+AD50+AF50+AM50+AO50)</f>
        <v>9852847.18</v>
      </c>
      <c r="AQ50" s="571"/>
    </row>
    <row r="51" spans="1:43" s="275" customFormat="1" ht="12.75">
      <c r="A51" s="641"/>
      <c r="B51" s="643"/>
      <c r="C51" s="57" t="s">
        <v>51</v>
      </c>
      <c r="D51" s="708"/>
      <c r="E51" s="141">
        <v>10</v>
      </c>
      <c r="F51" s="120">
        <v>31700</v>
      </c>
      <c r="G51" s="146">
        <v>48</v>
      </c>
      <c r="H51" s="120">
        <v>119500</v>
      </c>
      <c r="I51" s="120"/>
      <c r="J51" s="120"/>
      <c r="K51" s="142">
        <v>1</v>
      </c>
      <c r="L51" s="120">
        <v>5000</v>
      </c>
      <c r="M51" s="143"/>
      <c r="N51" s="144"/>
      <c r="O51" s="222"/>
      <c r="P51" s="144"/>
      <c r="Q51" s="144"/>
      <c r="R51" s="144"/>
      <c r="S51" s="144"/>
      <c r="T51" s="144"/>
      <c r="U51" s="145"/>
      <c r="V51" s="144"/>
      <c r="W51" s="158">
        <v>26</v>
      </c>
      <c r="X51" s="144">
        <v>526532</v>
      </c>
      <c r="Y51" s="143"/>
      <c r="Z51" s="120"/>
      <c r="AA51" s="120"/>
      <c r="AB51" s="120"/>
      <c r="AC51" s="142"/>
      <c r="AD51" s="120"/>
      <c r="AE51" s="146">
        <v>117</v>
      </c>
      <c r="AF51" s="120">
        <v>175500</v>
      </c>
      <c r="AG51" s="120"/>
      <c r="AH51" s="320"/>
      <c r="AI51" s="320"/>
      <c r="AJ51" s="320"/>
      <c r="AK51" s="320"/>
      <c r="AL51" s="329">
        <v>2801</v>
      </c>
      <c r="AM51" s="320">
        <v>2520600</v>
      </c>
      <c r="AN51" s="577">
        <v>1116</v>
      </c>
      <c r="AO51" s="320">
        <v>2231500</v>
      </c>
      <c r="AP51" s="620">
        <f t="shared" si="4"/>
        <v>5610332</v>
      </c>
      <c r="AQ51" s="571"/>
    </row>
    <row r="52" spans="1:43" s="275" customFormat="1" ht="12.75">
      <c r="A52" s="641"/>
      <c r="B52" s="643"/>
      <c r="C52" s="57" t="s">
        <v>52</v>
      </c>
      <c r="D52" s="708"/>
      <c r="E52" s="141">
        <v>9</v>
      </c>
      <c r="F52" s="120">
        <v>23800</v>
      </c>
      <c r="G52" s="146">
        <v>32</v>
      </c>
      <c r="H52" s="120">
        <v>78000</v>
      </c>
      <c r="I52" s="120"/>
      <c r="J52" s="120"/>
      <c r="K52" s="142"/>
      <c r="L52" s="120"/>
      <c r="M52" s="143"/>
      <c r="N52" s="144"/>
      <c r="O52" s="222"/>
      <c r="P52" s="144"/>
      <c r="Q52" s="144"/>
      <c r="R52" s="144"/>
      <c r="S52" s="144"/>
      <c r="T52" s="144"/>
      <c r="U52" s="145"/>
      <c r="V52" s="144"/>
      <c r="W52" s="158"/>
      <c r="X52" s="144"/>
      <c r="Y52" s="143"/>
      <c r="Z52" s="120"/>
      <c r="AA52" s="120"/>
      <c r="AB52" s="120"/>
      <c r="AC52" s="142">
        <v>165</v>
      </c>
      <c r="AD52" s="120">
        <v>13200</v>
      </c>
      <c r="AE52" s="146">
        <v>73</v>
      </c>
      <c r="AF52" s="120">
        <v>108500</v>
      </c>
      <c r="AG52" s="120"/>
      <c r="AH52" s="320"/>
      <c r="AI52" s="320"/>
      <c r="AJ52" s="320"/>
      <c r="AK52" s="320"/>
      <c r="AL52" s="329">
        <v>2029</v>
      </c>
      <c r="AM52" s="320">
        <v>1826400</v>
      </c>
      <c r="AN52" s="577">
        <v>890</v>
      </c>
      <c r="AO52" s="320">
        <v>1779500</v>
      </c>
      <c r="AP52" s="620">
        <f t="shared" si="4"/>
        <v>3829400</v>
      </c>
      <c r="AQ52" s="571"/>
    </row>
    <row r="53" spans="1:43" s="275" customFormat="1" ht="12.75">
      <c r="A53" s="641"/>
      <c r="B53" s="643"/>
      <c r="C53" s="57" t="s">
        <v>53</v>
      </c>
      <c r="D53" s="708"/>
      <c r="E53" s="141">
        <v>6</v>
      </c>
      <c r="F53" s="120">
        <v>15000</v>
      </c>
      <c r="G53" s="146">
        <v>3</v>
      </c>
      <c r="H53" s="120">
        <v>8000</v>
      </c>
      <c r="I53" s="120"/>
      <c r="J53" s="120"/>
      <c r="K53" s="142"/>
      <c r="L53" s="120"/>
      <c r="M53" s="143"/>
      <c r="N53" s="144"/>
      <c r="O53" s="222"/>
      <c r="P53" s="144"/>
      <c r="Q53" s="144"/>
      <c r="R53" s="144"/>
      <c r="S53" s="147">
        <v>1</v>
      </c>
      <c r="T53" s="144">
        <v>13000</v>
      </c>
      <c r="U53" s="145"/>
      <c r="V53" s="144"/>
      <c r="W53" s="158"/>
      <c r="X53" s="144"/>
      <c r="Y53" s="143"/>
      <c r="Z53" s="120"/>
      <c r="AA53" s="120"/>
      <c r="AB53" s="120"/>
      <c r="AC53" s="142">
        <v>466</v>
      </c>
      <c r="AD53" s="120">
        <v>52800</v>
      </c>
      <c r="AE53" s="146">
        <v>139</v>
      </c>
      <c r="AF53" s="120">
        <v>207500</v>
      </c>
      <c r="AG53" s="120"/>
      <c r="AH53" s="320"/>
      <c r="AI53" s="320"/>
      <c r="AJ53" s="320"/>
      <c r="AK53" s="320"/>
      <c r="AL53" s="329">
        <v>3436</v>
      </c>
      <c r="AM53" s="320">
        <v>3092400</v>
      </c>
      <c r="AN53" s="573">
        <v>1376</v>
      </c>
      <c r="AO53" s="320">
        <v>2751500</v>
      </c>
      <c r="AP53" s="620">
        <f t="shared" si="4"/>
        <v>6140200</v>
      </c>
      <c r="AQ53" s="571"/>
    </row>
    <row r="54" spans="1:43" s="275" customFormat="1" ht="12.75">
      <c r="A54" s="641"/>
      <c r="B54" s="643"/>
      <c r="C54" s="57" t="s">
        <v>54</v>
      </c>
      <c r="D54" s="708"/>
      <c r="E54" s="141">
        <v>12</v>
      </c>
      <c r="F54" s="120">
        <v>34300</v>
      </c>
      <c r="G54" s="146">
        <v>98</v>
      </c>
      <c r="H54" s="120">
        <v>216000</v>
      </c>
      <c r="I54" s="120"/>
      <c r="J54" s="120"/>
      <c r="K54" s="142">
        <v>4</v>
      </c>
      <c r="L54" s="120">
        <v>16000</v>
      </c>
      <c r="M54" s="143"/>
      <c r="N54" s="144"/>
      <c r="O54" s="222"/>
      <c r="P54" s="144"/>
      <c r="Q54" s="144"/>
      <c r="R54" s="144"/>
      <c r="S54" s="144"/>
      <c r="T54" s="144"/>
      <c r="U54" s="145">
        <v>16</v>
      </c>
      <c r="V54" s="144">
        <v>100000</v>
      </c>
      <c r="W54" s="158"/>
      <c r="X54" s="144"/>
      <c r="Y54" s="143"/>
      <c r="Z54" s="120"/>
      <c r="AA54" s="120"/>
      <c r="AB54" s="120"/>
      <c r="AC54" s="142">
        <v>163</v>
      </c>
      <c r="AD54" s="120">
        <v>13200</v>
      </c>
      <c r="AE54" s="146">
        <v>166</v>
      </c>
      <c r="AF54" s="120">
        <v>248500</v>
      </c>
      <c r="AG54" s="120"/>
      <c r="AH54" s="320"/>
      <c r="AI54" s="320"/>
      <c r="AJ54" s="320"/>
      <c r="AK54" s="320"/>
      <c r="AL54" s="329">
        <v>7583</v>
      </c>
      <c r="AM54" s="320">
        <v>6825000</v>
      </c>
      <c r="AN54" s="573">
        <v>3315</v>
      </c>
      <c r="AO54" s="320">
        <v>6630500</v>
      </c>
      <c r="AP54" s="620">
        <f t="shared" si="4"/>
        <v>14083500</v>
      </c>
      <c r="AQ54" s="571"/>
    </row>
    <row r="55" spans="1:43" s="275" customFormat="1" ht="12.75">
      <c r="A55" s="641"/>
      <c r="B55" s="643"/>
      <c r="C55" s="57" t="s">
        <v>55</v>
      </c>
      <c r="D55" s="708"/>
      <c r="E55" s="141">
        <v>7</v>
      </c>
      <c r="F55" s="120">
        <v>20000</v>
      </c>
      <c r="G55" s="146">
        <v>48</v>
      </c>
      <c r="H55" s="120">
        <v>102000</v>
      </c>
      <c r="I55" s="120"/>
      <c r="J55" s="120"/>
      <c r="K55" s="142">
        <v>1</v>
      </c>
      <c r="L55" s="120">
        <v>4000</v>
      </c>
      <c r="M55" s="143"/>
      <c r="N55" s="144"/>
      <c r="O55" s="222"/>
      <c r="P55" s="144"/>
      <c r="Q55" s="147"/>
      <c r="R55" s="144"/>
      <c r="S55" s="144"/>
      <c r="T55" s="144"/>
      <c r="U55" s="145"/>
      <c r="V55" s="144"/>
      <c r="W55" s="158"/>
      <c r="X55" s="144"/>
      <c r="Y55" s="143"/>
      <c r="Z55" s="120"/>
      <c r="AA55" s="120"/>
      <c r="AB55" s="120"/>
      <c r="AC55" s="142"/>
      <c r="AD55" s="120"/>
      <c r="AE55" s="146">
        <v>124</v>
      </c>
      <c r="AF55" s="120">
        <v>186000</v>
      </c>
      <c r="AG55" s="120"/>
      <c r="AH55" s="320"/>
      <c r="AI55" s="320"/>
      <c r="AJ55" s="320"/>
      <c r="AK55" s="320"/>
      <c r="AL55" s="329">
        <v>5615</v>
      </c>
      <c r="AM55" s="320">
        <v>5053500</v>
      </c>
      <c r="AN55" s="573">
        <v>2645</v>
      </c>
      <c r="AO55" s="320">
        <v>5289000</v>
      </c>
      <c r="AP55" s="620">
        <f t="shared" si="4"/>
        <v>10654500</v>
      </c>
      <c r="AQ55" s="571"/>
    </row>
    <row r="56" spans="1:43" s="275" customFormat="1" ht="13.5" thickBot="1">
      <c r="A56" s="642"/>
      <c r="B56" s="644"/>
      <c r="C56" s="58" t="s">
        <v>56</v>
      </c>
      <c r="D56" s="709"/>
      <c r="E56" s="148">
        <v>47</v>
      </c>
      <c r="F56" s="149">
        <v>240800</v>
      </c>
      <c r="G56" s="154">
        <v>16</v>
      </c>
      <c r="H56" s="149">
        <v>35000</v>
      </c>
      <c r="I56" s="159">
        <v>10</v>
      </c>
      <c r="J56" s="149">
        <v>16000</v>
      </c>
      <c r="K56" s="150">
        <v>8</v>
      </c>
      <c r="L56" s="149">
        <v>32000</v>
      </c>
      <c r="M56" s="151"/>
      <c r="N56" s="152"/>
      <c r="O56" s="224">
        <v>1</v>
      </c>
      <c r="P56" s="152">
        <v>5000</v>
      </c>
      <c r="Q56" s="152"/>
      <c r="R56" s="152"/>
      <c r="S56" s="160">
        <v>1</v>
      </c>
      <c r="T56" s="152">
        <v>13000</v>
      </c>
      <c r="U56" s="153"/>
      <c r="V56" s="152"/>
      <c r="W56" s="159"/>
      <c r="X56" s="152"/>
      <c r="Y56" s="151"/>
      <c r="Z56" s="149"/>
      <c r="AA56" s="149"/>
      <c r="AB56" s="149"/>
      <c r="AC56" s="150">
        <v>100</v>
      </c>
      <c r="AD56" s="149">
        <v>13200</v>
      </c>
      <c r="AE56" s="154">
        <v>136</v>
      </c>
      <c r="AF56" s="149">
        <v>204000</v>
      </c>
      <c r="AG56" s="149"/>
      <c r="AH56" s="321"/>
      <c r="AI56" s="321"/>
      <c r="AJ56" s="321"/>
      <c r="AK56" s="321"/>
      <c r="AL56" s="330">
        <v>2715</v>
      </c>
      <c r="AM56" s="321">
        <v>2443800</v>
      </c>
      <c r="AN56" s="330">
        <v>1141</v>
      </c>
      <c r="AO56" s="321">
        <v>2281500</v>
      </c>
      <c r="AP56" s="616">
        <f t="shared" si="4"/>
        <v>5284300</v>
      </c>
      <c r="AQ56" s="571"/>
    </row>
    <row r="57" spans="1:44" s="400" customFormat="1" ht="13.5" thickBot="1">
      <c r="A57" s="401"/>
      <c r="B57" s="402"/>
      <c r="C57" s="419" t="s">
        <v>124</v>
      </c>
      <c r="D57" s="392"/>
      <c r="E57" s="391">
        <f aca="true" t="shared" si="5" ref="E57:N57">SUM(E50:E56)</f>
        <v>106</v>
      </c>
      <c r="F57" s="392">
        <f>SUM(F50:F56)</f>
        <v>412300</v>
      </c>
      <c r="G57" s="397">
        <f t="shared" si="5"/>
        <v>268</v>
      </c>
      <c r="H57" s="392">
        <f t="shared" si="5"/>
        <v>615500</v>
      </c>
      <c r="I57" s="397">
        <f>SUM(I56)</f>
        <v>10</v>
      </c>
      <c r="J57" s="392">
        <f>SUM(J56)</f>
        <v>16000</v>
      </c>
      <c r="K57" s="403">
        <f t="shared" si="5"/>
        <v>14</v>
      </c>
      <c r="L57" s="392">
        <f t="shared" si="5"/>
        <v>57000</v>
      </c>
      <c r="M57" s="393">
        <f t="shared" si="5"/>
        <v>0</v>
      </c>
      <c r="N57" s="394">
        <f t="shared" si="5"/>
        <v>0</v>
      </c>
      <c r="O57" s="403">
        <f>SUM(O51:O56)</f>
        <v>1</v>
      </c>
      <c r="P57" s="394">
        <f>SUM(P51:P56)</f>
        <v>5000</v>
      </c>
      <c r="Q57" s="395">
        <f>SUM(Q55:Q56)</f>
        <v>0</v>
      </c>
      <c r="R57" s="394">
        <f>SUM(R55:R56)</f>
        <v>0</v>
      </c>
      <c r="S57" s="393">
        <f>SUM(S51:S56)</f>
        <v>2</v>
      </c>
      <c r="T57" s="394">
        <f>SUM(T51:T56)</f>
        <v>26000</v>
      </c>
      <c r="U57" s="396">
        <f>SUM(U53:U56)</f>
        <v>16</v>
      </c>
      <c r="V57" s="394">
        <f>SUM(V53:V56)</f>
        <v>100000</v>
      </c>
      <c r="W57" s="406">
        <f>SUM(W50:W56)</f>
        <v>96</v>
      </c>
      <c r="X57" s="394">
        <f>SUM(X50:X56)</f>
        <v>1934779.18</v>
      </c>
      <c r="Y57" s="406">
        <f>SUM(Y50:Y56)</f>
        <v>0</v>
      </c>
      <c r="Z57" s="392">
        <f>SUM(Z50:Z56)</f>
        <v>0</v>
      </c>
      <c r="AA57" s="392"/>
      <c r="AB57" s="392"/>
      <c r="AC57" s="403">
        <f>SUM(AC52:AC56)</f>
        <v>894</v>
      </c>
      <c r="AD57" s="392">
        <f>SUM(AD52:AD56)</f>
        <v>92400</v>
      </c>
      <c r="AE57" s="397">
        <f>SUM(AE50:AE56)</f>
        <v>882</v>
      </c>
      <c r="AF57" s="392">
        <f>SUM(AF50:AF56)</f>
        <v>1322000</v>
      </c>
      <c r="AG57" s="392"/>
      <c r="AH57" s="392"/>
      <c r="AI57" s="392"/>
      <c r="AJ57" s="392"/>
      <c r="AK57" s="392"/>
      <c r="AL57" s="397">
        <f>SUM(AL50:AL56)</f>
        <v>28980</v>
      </c>
      <c r="AM57" s="392">
        <f>SUM(AM50:AM56)</f>
        <v>26082600</v>
      </c>
      <c r="AN57" s="482">
        <f>SUM(AN50:AN56)</f>
        <v>12397</v>
      </c>
      <c r="AO57" s="392">
        <f>SUM(AO50:AO56)</f>
        <v>24791500</v>
      </c>
      <c r="AP57" s="618">
        <f>SUM(AP50:AP56)</f>
        <v>55455079.18</v>
      </c>
      <c r="AQ57" s="420"/>
      <c r="AR57" s="495"/>
    </row>
    <row r="58" spans="1:43" ht="12.75">
      <c r="A58" s="648" t="s">
        <v>120</v>
      </c>
      <c r="B58" s="673" t="s">
        <v>25</v>
      </c>
      <c r="C58" s="18" t="s">
        <v>57</v>
      </c>
      <c r="D58" s="674" t="s">
        <v>157</v>
      </c>
      <c r="E58" s="133">
        <v>2</v>
      </c>
      <c r="F58" s="134">
        <v>6500</v>
      </c>
      <c r="G58" s="134"/>
      <c r="H58" s="134"/>
      <c r="I58" s="134"/>
      <c r="J58" s="134"/>
      <c r="K58" s="135"/>
      <c r="L58" s="134"/>
      <c r="M58" s="136"/>
      <c r="N58" s="137"/>
      <c r="O58" s="137"/>
      <c r="P58" s="137"/>
      <c r="Q58" s="368"/>
      <c r="R58" s="137"/>
      <c r="S58" s="137"/>
      <c r="T58" s="137"/>
      <c r="U58" s="139"/>
      <c r="V58" s="137"/>
      <c r="W58" s="140"/>
      <c r="X58" s="137"/>
      <c r="Y58" s="136"/>
      <c r="Z58" s="134"/>
      <c r="AA58" s="134"/>
      <c r="AB58" s="134"/>
      <c r="AC58" s="135">
        <v>50</v>
      </c>
      <c r="AD58" s="134">
        <v>13200</v>
      </c>
      <c r="AE58" s="140">
        <v>130</v>
      </c>
      <c r="AF58" s="134">
        <v>195000</v>
      </c>
      <c r="AG58" s="134"/>
      <c r="AH58" s="328"/>
      <c r="AI58" s="319"/>
      <c r="AJ58" s="328"/>
      <c r="AK58" s="319"/>
      <c r="AL58" s="370">
        <v>5671</v>
      </c>
      <c r="AM58" s="19">
        <v>5103600</v>
      </c>
      <c r="AN58" s="484">
        <v>2272</v>
      </c>
      <c r="AO58" s="19">
        <v>4543500</v>
      </c>
      <c r="AP58" s="94">
        <f t="shared" si="4"/>
        <v>9861800</v>
      </c>
      <c r="AQ58" s="3"/>
    </row>
    <row r="59" spans="1:43" ht="12.75">
      <c r="A59" s="648"/>
      <c r="B59" s="639"/>
      <c r="C59" s="20" t="s">
        <v>58</v>
      </c>
      <c r="D59" s="675"/>
      <c r="E59" s="141">
        <v>5</v>
      </c>
      <c r="F59" s="120">
        <v>13000</v>
      </c>
      <c r="G59" s="120"/>
      <c r="H59" s="120"/>
      <c r="I59" s="120"/>
      <c r="J59" s="120"/>
      <c r="K59" s="142"/>
      <c r="L59" s="120"/>
      <c r="M59" s="143"/>
      <c r="N59" s="144"/>
      <c r="O59" s="144"/>
      <c r="P59" s="144"/>
      <c r="Q59" s="222"/>
      <c r="R59" s="144"/>
      <c r="S59" s="144"/>
      <c r="T59" s="144"/>
      <c r="U59" s="145"/>
      <c r="V59" s="144"/>
      <c r="W59" s="146"/>
      <c r="X59" s="144"/>
      <c r="Y59" s="143"/>
      <c r="Z59" s="120"/>
      <c r="AA59" s="120"/>
      <c r="AB59" s="120"/>
      <c r="AC59" s="142">
        <v>125</v>
      </c>
      <c r="AD59" s="120">
        <v>33000</v>
      </c>
      <c r="AE59" s="146">
        <v>109</v>
      </c>
      <c r="AF59" s="120">
        <v>163500</v>
      </c>
      <c r="AG59" s="120"/>
      <c r="AH59" s="329"/>
      <c r="AI59" s="320"/>
      <c r="AJ59" s="329"/>
      <c r="AK59" s="320"/>
      <c r="AL59" s="28">
        <v>2069</v>
      </c>
      <c r="AM59" s="12">
        <v>1862400</v>
      </c>
      <c r="AN59" s="485">
        <v>799</v>
      </c>
      <c r="AO59" s="12">
        <v>1598000</v>
      </c>
      <c r="AP59" s="13">
        <f t="shared" si="4"/>
        <v>3669900</v>
      </c>
      <c r="AQ59" s="3"/>
    </row>
    <row r="60" spans="1:43" ht="12.75">
      <c r="A60" s="648"/>
      <c r="B60" s="639"/>
      <c r="C60" s="20" t="s">
        <v>59</v>
      </c>
      <c r="D60" s="675"/>
      <c r="E60" s="141">
        <v>3</v>
      </c>
      <c r="F60" s="120">
        <v>9500</v>
      </c>
      <c r="G60" s="120"/>
      <c r="H60" s="120"/>
      <c r="I60" s="120"/>
      <c r="J60" s="120"/>
      <c r="K60" s="142"/>
      <c r="L60" s="120"/>
      <c r="M60" s="143">
        <v>1</v>
      </c>
      <c r="N60" s="144">
        <v>3000</v>
      </c>
      <c r="O60" s="147">
        <v>1</v>
      </c>
      <c r="P60" s="144">
        <v>2500</v>
      </c>
      <c r="Q60" s="222">
        <v>1</v>
      </c>
      <c r="R60" s="144">
        <v>2000</v>
      </c>
      <c r="S60" s="144"/>
      <c r="T60" s="144"/>
      <c r="U60" s="145">
        <v>199</v>
      </c>
      <c r="V60" s="144">
        <v>1405000</v>
      </c>
      <c r="W60" s="146"/>
      <c r="X60" s="144"/>
      <c r="Y60" s="143"/>
      <c r="Z60" s="120"/>
      <c r="AA60" s="120"/>
      <c r="AB60" s="120"/>
      <c r="AC60" s="142"/>
      <c r="AD60" s="120"/>
      <c r="AE60" s="146">
        <v>62</v>
      </c>
      <c r="AF60" s="120">
        <v>92500</v>
      </c>
      <c r="AG60" s="120"/>
      <c r="AH60" s="329"/>
      <c r="AI60" s="320"/>
      <c r="AJ60" s="329"/>
      <c r="AK60" s="320"/>
      <c r="AL60" s="28">
        <v>208</v>
      </c>
      <c r="AM60" s="12">
        <v>186900</v>
      </c>
      <c r="AN60" s="480">
        <v>144</v>
      </c>
      <c r="AO60" s="12">
        <v>288000</v>
      </c>
      <c r="AP60" s="13">
        <f t="shared" si="4"/>
        <v>1989400</v>
      </c>
      <c r="AQ60" s="3"/>
    </row>
    <row r="61" spans="1:43" ht="12.75">
      <c r="A61" s="648"/>
      <c r="B61" s="639"/>
      <c r="C61" s="20" t="s">
        <v>60</v>
      </c>
      <c r="D61" s="675"/>
      <c r="E61" s="141">
        <v>5</v>
      </c>
      <c r="F61" s="120">
        <v>18200</v>
      </c>
      <c r="G61" s="120"/>
      <c r="H61" s="120"/>
      <c r="I61" s="120"/>
      <c r="J61" s="120"/>
      <c r="K61" s="142"/>
      <c r="L61" s="120"/>
      <c r="M61" s="143"/>
      <c r="N61" s="144"/>
      <c r="O61" s="147">
        <v>3</v>
      </c>
      <c r="P61" s="144">
        <v>4000</v>
      </c>
      <c r="Q61" s="222"/>
      <c r="R61" s="144"/>
      <c r="S61" s="222">
        <v>1</v>
      </c>
      <c r="T61" s="144">
        <v>10000</v>
      </c>
      <c r="U61" s="145"/>
      <c r="V61" s="144"/>
      <c r="W61" s="146"/>
      <c r="X61" s="144"/>
      <c r="Y61" s="143"/>
      <c r="Z61" s="120"/>
      <c r="AA61" s="120"/>
      <c r="AB61" s="120"/>
      <c r="AC61" s="142">
        <v>145</v>
      </c>
      <c r="AD61" s="120">
        <v>38280</v>
      </c>
      <c r="AE61" s="146">
        <v>157</v>
      </c>
      <c r="AF61" s="120">
        <v>234000</v>
      </c>
      <c r="AG61" s="120"/>
      <c r="AH61" s="329"/>
      <c r="AI61" s="320"/>
      <c r="AJ61" s="329"/>
      <c r="AK61" s="320"/>
      <c r="AL61" s="28">
        <v>7677</v>
      </c>
      <c r="AM61" s="12">
        <v>6909600</v>
      </c>
      <c r="AN61" s="485">
        <v>3206</v>
      </c>
      <c r="AO61" s="12">
        <v>6412500</v>
      </c>
      <c r="AP61" s="13">
        <f t="shared" si="4"/>
        <v>13626580</v>
      </c>
      <c r="AQ61" s="3"/>
    </row>
    <row r="62" spans="1:43" ht="12.75">
      <c r="A62" s="648"/>
      <c r="B62" s="639"/>
      <c r="C62" s="20" t="s">
        <v>61</v>
      </c>
      <c r="D62" s="675"/>
      <c r="E62" s="141">
        <v>3</v>
      </c>
      <c r="F62" s="120">
        <v>10000</v>
      </c>
      <c r="G62" s="120"/>
      <c r="H62" s="120"/>
      <c r="I62" s="120"/>
      <c r="J62" s="120"/>
      <c r="K62" s="142"/>
      <c r="L62" s="120"/>
      <c r="M62" s="143"/>
      <c r="N62" s="144"/>
      <c r="O62" s="144"/>
      <c r="P62" s="144"/>
      <c r="Q62" s="222"/>
      <c r="R62" s="144"/>
      <c r="S62" s="222"/>
      <c r="T62" s="144"/>
      <c r="U62" s="145"/>
      <c r="V62" s="144"/>
      <c r="W62" s="146"/>
      <c r="X62" s="144"/>
      <c r="Y62" s="143"/>
      <c r="Z62" s="120"/>
      <c r="AA62" s="120"/>
      <c r="AB62" s="120"/>
      <c r="AC62" s="361"/>
      <c r="AD62" s="320"/>
      <c r="AE62" s="146">
        <v>68</v>
      </c>
      <c r="AF62" s="120">
        <v>102000</v>
      </c>
      <c r="AG62" s="120"/>
      <c r="AH62" s="329"/>
      <c r="AI62" s="320"/>
      <c r="AJ62" s="329"/>
      <c r="AK62" s="320"/>
      <c r="AL62" s="28">
        <v>131</v>
      </c>
      <c r="AM62" s="12">
        <v>118200</v>
      </c>
      <c r="AN62" s="485">
        <v>111</v>
      </c>
      <c r="AO62" s="12">
        <v>221000</v>
      </c>
      <c r="AP62" s="13">
        <f t="shared" si="4"/>
        <v>451200</v>
      </c>
      <c r="AQ62" s="3"/>
    </row>
    <row r="63" spans="1:43" ht="12.75">
      <c r="A63" s="648"/>
      <c r="B63" s="639"/>
      <c r="C63" s="20" t="s">
        <v>62</v>
      </c>
      <c r="D63" s="675"/>
      <c r="E63" s="141">
        <v>3</v>
      </c>
      <c r="F63" s="120">
        <v>7000</v>
      </c>
      <c r="G63" s="120"/>
      <c r="H63" s="120"/>
      <c r="I63" s="120"/>
      <c r="J63" s="120"/>
      <c r="K63" s="142"/>
      <c r="L63" s="120"/>
      <c r="M63" s="143"/>
      <c r="N63" s="144"/>
      <c r="O63" s="144"/>
      <c r="P63" s="144"/>
      <c r="Q63" s="222"/>
      <c r="R63" s="144"/>
      <c r="S63" s="222"/>
      <c r="T63" s="144"/>
      <c r="U63" s="145"/>
      <c r="V63" s="144"/>
      <c r="W63" s="146"/>
      <c r="X63" s="144"/>
      <c r="Y63" s="143"/>
      <c r="Z63" s="120"/>
      <c r="AA63" s="120"/>
      <c r="AB63" s="120"/>
      <c r="AC63" s="142"/>
      <c r="AD63" s="120"/>
      <c r="AE63" s="146">
        <v>112</v>
      </c>
      <c r="AF63" s="120">
        <v>169000</v>
      </c>
      <c r="AG63" s="120"/>
      <c r="AH63" s="329"/>
      <c r="AI63" s="320"/>
      <c r="AJ63" s="329"/>
      <c r="AK63" s="320"/>
      <c r="AL63" s="28">
        <v>3213</v>
      </c>
      <c r="AM63" s="12">
        <v>2891700</v>
      </c>
      <c r="AN63" s="485">
        <v>1470</v>
      </c>
      <c r="AO63" s="12">
        <v>2939500</v>
      </c>
      <c r="AP63" s="13">
        <f t="shared" si="4"/>
        <v>6007200</v>
      </c>
      <c r="AQ63" s="3"/>
    </row>
    <row r="64" spans="1:43" ht="12.75">
      <c r="A64" s="648"/>
      <c r="B64" s="639"/>
      <c r="C64" s="20" t="s">
        <v>63</v>
      </c>
      <c r="D64" s="675"/>
      <c r="E64" s="141">
        <v>4</v>
      </c>
      <c r="F64" s="120">
        <v>9500</v>
      </c>
      <c r="G64" s="120"/>
      <c r="H64" s="120"/>
      <c r="I64" s="120"/>
      <c r="J64" s="120"/>
      <c r="K64" s="142"/>
      <c r="L64" s="120"/>
      <c r="M64" s="143"/>
      <c r="N64" s="144"/>
      <c r="O64" s="144"/>
      <c r="P64" s="144"/>
      <c r="Q64" s="222"/>
      <c r="R64" s="144"/>
      <c r="S64" s="222"/>
      <c r="T64" s="144"/>
      <c r="U64" s="145"/>
      <c r="V64" s="144"/>
      <c r="W64" s="146"/>
      <c r="X64" s="144"/>
      <c r="Y64" s="143"/>
      <c r="Z64" s="120"/>
      <c r="AA64" s="120"/>
      <c r="AB64" s="120"/>
      <c r="AC64" s="142">
        <v>50</v>
      </c>
      <c r="AD64" s="120">
        <v>13200</v>
      </c>
      <c r="AE64" s="146">
        <v>144</v>
      </c>
      <c r="AF64" s="120">
        <v>216000</v>
      </c>
      <c r="AG64" s="120"/>
      <c r="AH64" s="329"/>
      <c r="AI64" s="320"/>
      <c r="AJ64" s="329"/>
      <c r="AK64" s="320"/>
      <c r="AL64" s="28">
        <v>4138</v>
      </c>
      <c r="AM64" s="12">
        <v>3723900</v>
      </c>
      <c r="AN64" s="480">
        <v>1576</v>
      </c>
      <c r="AO64" s="12">
        <v>3151000</v>
      </c>
      <c r="AP64" s="13">
        <f t="shared" si="4"/>
        <v>7113600</v>
      </c>
      <c r="AQ64" s="3"/>
    </row>
    <row r="65" spans="1:43" ht="12.75">
      <c r="A65" s="648"/>
      <c r="B65" s="639"/>
      <c r="C65" s="20" t="s">
        <v>64</v>
      </c>
      <c r="D65" s="675"/>
      <c r="E65" s="141">
        <v>3</v>
      </c>
      <c r="F65" s="120">
        <v>13000</v>
      </c>
      <c r="G65" s="120"/>
      <c r="H65" s="120"/>
      <c r="I65" s="120"/>
      <c r="J65" s="120"/>
      <c r="K65" s="142"/>
      <c r="L65" s="120"/>
      <c r="M65" s="143"/>
      <c r="N65" s="144"/>
      <c r="O65" s="147"/>
      <c r="P65" s="144"/>
      <c r="Q65" s="222"/>
      <c r="R65" s="144"/>
      <c r="S65" s="222"/>
      <c r="T65" s="144"/>
      <c r="U65" s="145"/>
      <c r="V65" s="144"/>
      <c r="W65" s="146"/>
      <c r="X65" s="144"/>
      <c r="Y65" s="143"/>
      <c r="Z65" s="120"/>
      <c r="AA65" s="120"/>
      <c r="AB65" s="120"/>
      <c r="AC65" s="142">
        <v>25</v>
      </c>
      <c r="AD65" s="120">
        <v>6600</v>
      </c>
      <c r="AE65" s="146">
        <v>89</v>
      </c>
      <c r="AF65" s="120">
        <v>131500</v>
      </c>
      <c r="AG65" s="120"/>
      <c r="AH65" s="329"/>
      <c r="AI65" s="320"/>
      <c r="AJ65" s="329"/>
      <c r="AK65" s="320"/>
      <c r="AL65" s="28">
        <v>2097</v>
      </c>
      <c r="AM65" s="12">
        <v>1887600</v>
      </c>
      <c r="AN65" s="480">
        <v>839</v>
      </c>
      <c r="AO65" s="12">
        <v>1678000</v>
      </c>
      <c r="AP65" s="13">
        <f t="shared" si="4"/>
        <v>3716700</v>
      </c>
      <c r="AQ65" s="3"/>
    </row>
    <row r="66" spans="1:43" ht="12.75">
      <c r="A66" s="648"/>
      <c r="B66" s="639"/>
      <c r="C66" s="20" t="s">
        <v>65</v>
      </c>
      <c r="D66" s="675"/>
      <c r="E66" s="141">
        <v>2</v>
      </c>
      <c r="F66" s="120">
        <v>10000</v>
      </c>
      <c r="G66" s="120"/>
      <c r="H66" s="120"/>
      <c r="I66" s="120"/>
      <c r="J66" s="120"/>
      <c r="K66" s="142"/>
      <c r="L66" s="120"/>
      <c r="M66" s="143"/>
      <c r="N66" s="144"/>
      <c r="O66" s="144"/>
      <c r="P66" s="144"/>
      <c r="Q66" s="222"/>
      <c r="R66" s="144"/>
      <c r="S66" s="222"/>
      <c r="T66" s="144"/>
      <c r="U66" s="145">
        <v>680</v>
      </c>
      <c r="V66" s="144">
        <v>5685000</v>
      </c>
      <c r="W66" s="146"/>
      <c r="X66" s="144"/>
      <c r="Y66" s="143"/>
      <c r="Z66" s="120"/>
      <c r="AA66" s="120"/>
      <c r="AB66" s="120"/>
      <c r="AC66" s="142"/>
      <c r="AD66" s="120"/>
      <c r="AE66" s="146">
        <v>54</v>
      </c>
      <c r="AF66" s="120">
        <v>83000</v>
      </c>
      <c r="AG66" s="120"/>
      <c r="AH66" s="329"/>
      <c r="AI66" s="320"/>
      <c r="AJ66" s="329"/>
      <c r="AK66" s="320"/>
      <c r="AL66" s="28">
        <v>3966</v>
      </c>
      <c r="AM66" s="12">
        <v>3569700</v>
      </c>
      <c r="AN66" s="480">
        <v>1691</v>
      </c>
      <c r="AO66" s="12">
        <v>3381000</v>
      </c>
      <c r="AP66" s="13">
        <f t="shared" si="4"/>
        <v>12728700</v>
      </c>
      <c r="AQ66" s="3"/>
    </row>
    <row r="67" spans="1:43" ht="13.5" thickBot="1">
      <c r="A67" s="649"/>
      <c r="B67" s="640"/>
      <c r="C67" s="21" t="s">
        <v>66</v>
      </c>
      <c r="D67" s="676"/>
      <c r="E67" s="148">
        <v>4</v>
      </c>
      <c r="F67" s="149">
        <v>11400</v>
      </c>
      <c r="G67" s="149"/>
      <c r="H67" s="149"/>
      <c r="I67" s="149"/>
      <c r="J67" s="149"/>
      <c r="K67" s="150"/>
      <c r="L67" s="149"/>
      <c r="M67" s="151"/>
      <c r="N67" s="152"/>
      <c r="O67" s="152"/>
      <c r="P67" s="152"/>
      <c r="Q67" s="224"/>
      <c r="R67" s="152"/>
      <c r="S67" s="224"/>
      <c r="T67" s="152"/>
      <c r="U67" s="153"/>
      <c r="V67" s="152"/>
      <c r="W67" s="154"/>
      <c r="X67" s="152"/>
      <c r="Y67" s="151"/>
      <c r="Z67" s="149"/>
      <c r="AA67" s="149"/>
      <c r="AB67" s="149"/>
      <c r="AC67" s="150">
        <v>125</v>
      </c>
      <c r="AD67" s="149">
        <v>33000</v>
      </c>
      <c r="AE67" s="154">
        <v>125</v>
      </c>
      <c r="AF67" s="149">
        <v>187500</v>
      </c>
      <c r="AG67" s="149"/>
      <c r="AH67" s="330"/>
      <c r="AI67" s="321"/>
      <c r="AJ67" s="330"/>
      <c r="AK67" s="321"/>
      <c r="AL67" s="371">
        <v>7608</v>
      </c>
      <c r="AM67" s="22">
        <v>6847200</v>
      </c>
      <c r="AN67" s="481">
        <v>3467</v>
      </c>
      <c r="AO67" s="22">
        <v>6933500</v>
      </c>
      <c r="AP67" s="93">
        <f t="shared" si="4"/>
        <v>14012600</v>
      </c>
      <c r="AQ67" s="3"/>
    </row>
    <row r="68" spans="1:44" s="400" customFormat="1" ht="13.5" thickBot="1">
      <c r="A68" s="421"/>
      <c r="B68" s="402"/>
      <c r="C68" s="389" t="s">
        <v>124</v>
      </c>
      <c r="D68" s="392"/>
      <c r="E68" s="391">
        <f>SUM(E58:E67)</f>
        <v>34</v>
      </c>
      <c r="F68" s="392">
        <f>SUM(F58:F67)</f>
        <v>108100</v>
      </c>
      <c r="G68" s="392">
        <v>0</v>
      </c>
      <c r="H68" s="392">
        <v>0</v>
      </c>
      <c r="I68" s="392"/>
      <c r="J68" s="392"/>
      <c r="K68" s="403">
        <f>SUM(K58:K67)</f>
        <v>0</v>
      </c>
      <c r="L68" s="392">
        <f>SUM(L58:L67)</f>
        <v>0</v>
      </c>
      <c r="M68" s="393">
        <f>SUM(M60:M67)</f>
        <v>1</v>
      </c>
      <c r="N68" s="394">
        <f>SUM(N58:N67)</f>
        <v>3000</v>
      </c>
      <c r="O68" s="393">
        <f>SUM(O60:O67)</f>
        <v>4</v>
      </c>
      <c r="P68" s="394">
        <f>SUM(P60:P67)</f>
        <v>6500</v>
      </c>
      <c r="Q68" s="395">
        <f>SUM(Q60:Q67)</f>
        <v>1</v>
      </c>
      <c r="R68" s="394">
        <f>SUM(R60:R67)</f>
        <v>2000</v>
      </c>
      <c r="S68" s="403">
        <f>SUM(S61:S67)</f>
        <v>1</v>
      </c>
      <c r="T68" s="394">
        <f>SUM(T61:T67)</f>
        <v>10000</v>
      </c>
      <c r="U68" s="396">
        <f>SUM(U60:U67)</f>
        <v>879</v>
      </c>
      <c r="V68" s="394">
        <f>SUM(V60:V67)</f>
        <v>7090000</v>
      </c>
      <c r="W68" s="397">
        <f>SUM(W58:W67)</f>
        <v>0</v>
      </c>
      <c r="X68" s="394">
        <f>SUM(X58:X67)</f>
        <v>0</v>
      </c>
      <c r="Y68" s="393">
        <f>SUM(Y58:Y67)</f>
        <v>0</v>
      </c>
      <c r="Z68" s="392">
        <f>SUM(Z58:Z67)</f>
        <v>0</v>
      </c>
      <c r="AA68" s="392"/>
      <c r="AB68" s="392"/>
      <c r="AC68" s="403">
        <f>SUM(AC58:AC67)</f>
        <v>520</v>
      </c>
      <c r="AD68" s="392">
        <f>SUM(AD58:AD67)</f>
        <v>137280</v>
      </c>
      <c r="AE68" s="397">
        <f>SUM(AE58:AE67)</f>
        <v>1050</v>
      </c>
      <c r="AF68" s="392">
        <f>SUM(AF58:AF67)</f>
        <v>1574000</v>
      </c>
      <c r="AG68" s="392"/>
      <c r="AH68" s="422">
        <f>SUM(AH59:AH67)</f>
        <v>0</v>
      </c>
      <c r="AI68" s="423">
        <f>SUM(AI58:AI67)</f>
        <v>0</v>
      </c>
      <c r="AJ68" s="422">
        <f>SUM(AJ59:AJ67)</f>
        <v>0</v>
      </c>
      <c r="AK68" s="423">
        <f>SUM(AK58:AK67)</f>
        <v>0</v>
      </c>
      <c r="AL68" s="422">
        <f>SUM(AL58:AL67)</f>
        <v>36778</v>
      </c>
      <c r="AM68" s="423">
        <f>SUM(AM58:AM67)</f>
        <v>33100800</v>
      </c>
      <c r="AN68" s="486">
        <f>SUM(AN58:AN67)</f>
        <v>15575</v>
      </c>
      <c r="AO68" s="423">
        <f>SUM(AO58:AO67)</f>
        <v>31146000</v>
      </c>
      <c r="AP68" s="618">
        <f>SUM(AP58:AP67)</f>
        <v>73177680</v>
      </c>
      <c r="AQ68" s="495"/>
      <c r="AR68" s="495"/>
    </row>
    <row r="69" spans="1:43" ht="12.75">
      <c r="A69" s="648" t="s">
        <v>120</v>
      </c>
      <c r="B69" s="673" t="s">
        <v>36</v>
      </c>
      <c r="C69" s="18" t="s">
        <v>67</v>
      </c>
      <c r="D69" s="674" t="s">
        <v>157</v>
      </c>
      <c r="E69" s="133">
        <v>1</v>
      </c>
      <c r="F69" s="134">
        <v>5000</v>
      </c>
      <c r="G69" s="134"/>
      <c r="H69" s="134"/>
      <c r="I69" s="134"/>
      <c r="J69" s="134"/>
      <c r="K69" s="135"/>
      <c r="L69" s="134"/>
      <c r="M69" s="136"/>
      <c r="N69" s="137"/>
      <c r="O69" s="368"/>
      <c r="P69" s="137"/>
      <c r="Q69" s="137"/>
      <c r="R69" s="137"/>
      <c r="S69" s="137"/>
      <c r="T69" s="137"/>
      <c r="U69" s="139"/>
      <c r="V69" s="137"/>
      <c r="W69" s="140"/>
      <c r="X69" s="137"/>
      <c r="Y69" s="136"/>
      <c r="Z69" s="134"/>
      <c r="AA69" s="134"/>
      <c r="AB69" s="134"/>
      <c r="AC69" s="134"/>
      <c r="AD69" s="134"/>
      <c r="AE69" s="140">
        <v>58</v>
      </c>
      <c r="AF69" s="134">
        <v>86000</v>
      </c>
      <c r="AG69" s="134"/>
      <c r="AH69" s="328"/>
      <c r="AI69" s="319"/>
      <c r="AJ69" s="319"/>
      <c r="AK69" s="319"/>
      <c r="AL69" s="370">
        <v>1651</v>
      </c>
      <c r="AM69" s="19">
        <v>1485600</v>
      </c>
      <c r="AN69" s="551">
        <v>922</v>
      </c>
      <c r="AO69" s="19">
        <v>1844000</v>
      </c>
      <c r="AP69" s="94">
        <f t="shared" si="4"/>
        <v>3420600</v>
      </c>
      <c r="AQ69" s="3"/>
    </row>
    <row r="70" spans="1:43" s="591" customFormat="1" ht="12.75">
      <c r="A70" s="648"/>
      <c r="B70" s="639"/>
      <c r="C70" s="592" t="s">
        <v>68</v>
      </c>
      <c r="D70" s="675"/>
      <c r="E70" s="611">
        <v>2</v>
      </c>
      <c r="F70" s="594">
        <v>2800</v>
      </c>
      <c r="G70" s="594"/>
      <c r="H70" s="594"/>
      <c r="I70" s="594"/>
      <c r="J70" s="594"/>
      <c r="K70" s="596"/>
      <c r="L70" s="594"/>
      <c r="M70" s="597"/>
      <c r="N70" s="598"/>
      <c r="O70" s="603"/>
      <c r="P70" s="598"/>
      <c r="Q70" s="598"/>
      <c r="R70" s="598"/>
      <c r="S70" s="598"/>
      <c r="T70" s="598"/>
      <c r="U70" s="599"/>
      <c r="V70" s="598"/>
      <c r="W70" s="595"/>
      <c r="X70" s="598"/>
      <c r="Y70" s="597"/>
      <c r="Z70" s="594"/>
      <c r="AA70" s="594"/>
      <c r="AB70" s="594"/>
      <c r="AC70" s="594"/>
      <c r="AD70" s="594"/>
      <c r="AE70" s="595">
        <v>86</v>
      </c>
      <c r="AF70" s="594">
        <v>125000</v>
      </c>
      <c r="AG70" s="594"/>
      <c r="AH70" s="600"/>
      <c r="AI70" s="601"/>
      <c r="AJ70" s="601"/>
      <c r="AK70" s="601"/>
      <c r="AL70" s="600">
        <v>3027</v>
      </c>
      <c r="AM70" s="601">
        <v>2724600</v>
      </c>
      <c r="AN70" s="602">
        <v>1113</v>
      </c>
      <c r="AO70" s="601">
        <v>2226000</v>
      </c>
      <c r="AP70" s="623">
        <f t="shared" si="4"/>
        <v>5078400</v>
      </c>
      <c r="AQ70" s="590"/>
    </row>
    <row r="71" spans="1:43" ht="12.75">
      <c r="A71" s="648"/>
      <c r="B71" s="639"/>
      <c r="C71" s="20" t="s">
        <v>69</v>
      </c>
      <c r="D71" s="675"/>
      <c r="E71" s="384">
        <v>1</v>
      </c>
      <c r="F71" s="120">
        <v>5000</v>
      </c>
      <c r="G71" s="120"/>
      <c r="H71" s="120"/>
      <c r="I71" s="120"/>
      <c r="J71" s="120"/>
      <c r="K71" s="142"/>
      <c r="L71" s="120"/>
      <c r="M71" s="143"/>
      <c r="N71" s="144"/>
      <c r="O71" s="222">
        <v>1</v>
      </c>
      <c r="P71" s="144">
        <v>5000</v>
      </c>
      <c r="Q71" s="147"/>
      <c r="R71" s="144"/>
      <c r="S71" s="144"/>
      <c r="T71" s="144"/>
      <c r="U71" s="145"/>
      <c r="V71" s="144"/>
      <c r="W71" s="146"/>
      <c r="X71" s="144"/>
      <c r="Y71" s="143"/>
      <c r="Z71" s="120"/>
      <c r="AA71" s="120"/>
      <c r="AB71" s="120"/>
      <c r="AC71" s="120"/>
      <c r="AD71" s="120"/>
      <c r="AE71" s="146">
        <v>78</v>
      </c>
      <c r="AF71" s="120">
        <v>117000</v>
      </c>
      <c r="AG71" s="120"/>
      <c r="AH71" s="329"/>
      <c r="AI71" s="320"/>
      <c r="AJ71" s="320"/>
      <c r="AK71" s="320"/>
      <c r="AL71" s="28">
        <v>2122</v>
      </c>
      <c r="AM71" s="12">
        <v>1909800</v>
      </c>
      <c r="AN71" s="485">
        <v>877</v>
      </c>
      <c r="AO71" s="12">
        <v>1753000</v>
      </c>
      <c r="AP71" s="13">
        <f t="shared" si="4"/>
        <v>3789800</v>
      </c>
      <c r="AQ71" s="3"/>
    </row>
    <row r="72" spans="1:43" ht="12.75">
      <c r="A72" s="648"/>
      <c r="B72" s="639"/>
      <c r="C72" s="20" t="s">
        <v>70</v>
      </c>
      <c r="D72" s="675"/>
      <c r="E72" s="384"/>
      <c r="F72" s="120"/>
      <c r="G72" s="120"/>
      <c r="H72" s="120"/>
      <c r="I72" s="120"/>
      <c r="J72" s="120"/>
      <c r="K72" s="142"/>
      <c r="L72" s="120"/>
      <c r="M72" s="143"/>
      <c r="N72" s="144"/>
      <c r="O72" s="222"/>
      <c r="P72" s="144"/>
      <c r="Q72" s="144"/>
      <c r="R72" s="144"/>
      <c r="S72" s="144"/>
      <c r="T72" s="144"/>
      <c r="U72" s="145"/>
      <c r="V72" s="144"/>
      <c r="W72" s="146"/>
      <c r="X72" s="144"/>
      <c r="Y72" s="143"/>
      <c r="Z72" s="120"/>
      <c r="AA72" s="120"/>
      <c r="AB72" s="120"/>
      <c r="AC72" s="120"/>
      <c r="AD72" s="120"/>
      <c r="AE72" s="146">
        <v>71</v>
      </c>
      <c r="AF72" s="120">
        <v>106500</v>
      </c>
      <c r="AG72" s="120"/>
      <c r="AH72" s="329"/>
      <c r="AI72" s="320"/>
      <c r="AJ72" s="320"/>
      <c r="AK72" s="320"/>
      <c r="AL72" s="28">
        <v>1564</v>
      </c>
      <c r="AM72" s="12">
        <v>1407900</v>
      </c>
      <c r="AN72" s="485">
        <v>590</v>
      </c>
      <c r="AO72" s="12">
        <v>1179500</v>
      </c>
      <c r="AP72" s="13">
        <f t="shared" si="4"/>
        <v>2693900</v>
      </c>
      <c r="AQ72" s="3"/>
    </row>
    <row r="73" spans="1:43" ht="12.75">
      <c r="A73" s="648"/>
      <c r="B73" s="639"/>
      <c r="C73" s="20" t="s">
        <v>71</v>
      </c>
      <c r="D73" s="675"/>
      <c r="E73" s="384"/>
      <c r="F73" s="120"/>
      <c r="G73" s="120"/>
      <c r="H73" s="120"/>
      <c r="I73" s="120"/>
      <c r="J73" s="120"/>
      <c r="K73" s="142"/>
      <c r="L73" s="120"/>
      <c r="M73" s="143"/>
      <c r="N73" s="144"/>
      <c r="O73" s="222"/>
      <c r="P73" s="144"/>
      <c r="Q73" s="144"/>
      <c r="R73" s="144"/>
      <c r="S73" s="144"/>
      <c r="T73" s="144"/>
      <c r="U73" s="145"/>
      <c r="V73" s="144"/>
      <c r="W73" s="146"/>
      <c r="X73" s="144"/>
      <c r="Y73" s="143"/>
      <c r="Z73" s="120"/>
      <c r="AA73" s="120"/>
      <c r="AB73" s="120"/>
      <c r="AC73" s="120"/>
      <c r="AD73" s="120"/>
      <c r="AE73" s="146">
        <v>79</v>
      </c>
      <c r="AF73" s="120">
        <v>118500</v>
      </c>
      <c r="AG73" s="120"/>
      <c r="AH73" s="329"/>
      <c r="AI73" s="320"/>
      <c r="AJ73" s="320"/>
      <c r="AK73" s="320"/>
      <c r="AL73" s="28">
        <v>2832</v>
      </c>
      <c r="AM73" s="12">
        <v>2548500</v>
      </c>
      <c r="AN73" s="485">
        <v>1277</v>
      </c>
      <c r="AO73" s="12">
        <v>2554500</v>
      </c>
      <c r="AP73" s="13">
        <f t="shared" si="4"/>
        <v>5221500</v>
      </c>
      <c r="AQ73" s="3"/>
    </row>
    <row r="74" spans="1:44" ht="12.75">
      <c r="A74" s="648"/>
      <c r="B74" s="639"/>
      <c r="C74" s="20" t="s">
        <v>72</v>
      </c>
      <c r="D74" s="675"/>
      <c r="E74" s="384">
        <v>1</v>
      </c>
      <c r="F74" s="120">
        <v>2500</v>
      </c>
      <c r="G74" s="120"/>
      <c r="H74" s="120"/>
      <c r="I74" s="120"/>
      <c r="J74" s="120"/>
      <c r="K74" s="142"/>
      <c r="L74" s="120"/>
      <c r="M74" s="143"/>
      <c r="N74" s="144"/>
      <c r="O74" s="222"/>
      <c r="P74" s="144"/>
      <c r="Q74" s="144"/>
      <c r="R74" s="144"/>
      <c r="S74" s="144"/>
      <c r="T74" s="144"/>
      <c r="U74" s="145"/>
      <c r="V74" s="144"/>
      <c r="W74" s="146"/>
      <c r="X74" s="144"/>
      <c r="Y74" s="143"/>
      <c r="Z74" s="120"/>
      <c r="AA74" s="120"/>
      <c r="AB74" s="120"/>
      <c r="AC74" s="120"/>
      <c r="AD74" s="120"/>
      <c r="AE74" s="146">
        <v>66</v>
      </c>
      <c r="AF74" s="120">
        <v>99000</v>
      </c>
      <c r="AG74" s="120"/>
      <c r="AH74" s="329"/>
      <c r="AI74" s="320"/>
      <c r="AJ74" s="320"/>
      <c r="AK74" s="320"/>
      <c r="AL74" s="28">
        <v>2105</v>
      </c>
      <c r="AM74" s="12">
        <v>1894800</v>
      </c>
      <c r="AN74" s="485">
        <v>671</v>
      </c>
      <c r="AO74" s="12">
        <v>1342000</v>
      </c>
      <c r="AP74" s="13">
        <f t="shared" si="4"/>
        <v>3338300</v>
      </c>
      <c r="AQ74" s="3">
        <v>1050</v>
      </c>
      <c r="AR74" s="101">
        <v>1574000</v>
      </c>
    </row>
    <row r="75" spans="1:44" ht="12.75">
      <c r="A75" s="648"/>
      <c r="B75" s="639"/>
      <c r="C75" s="20" t="s">
        <v>73</v>
      </c>
      <c r="D75" s="675"/>
      <c r="E75" s="384">
        <v>1</v>
      </c>
      <c r="F75" s="120">
        <v>2000</v>
      </c>
      <c r="G75" s="120"/>
      <c r="H75" s="120"/>
      <c r="I75" s="120"/>
      <c r="J75" s="120"/>
      <c r="K75" s="142"/>
      <c r="L75" s="120"/>
      <c r="M75" s="143"/>
      <c r="N75" s="144"/>
      <c r="O75" s="222"/>
      <c r="P75" s="144"/>
      <c r="Q75" s="144"/>
      <c r="R75" s="144"/>
      <c r="S75" s="144"/>
      <c r="T75" s="144"/>
      <c r="U75" s="145"/>
      <c r="V75" s="144"/>
      <c r="W75" s="146"/>
      <c r="X75" s="144"/>
      <c r="Y75" s="143"/>
      <c r="Z75" s="120"/>
      <c r="AA75" s="120"/>
      <c r="AB75" s="120"/>
      <c r="AC75" s="120"/>
      <c r="AD75" s="120"/>
      <c r="AE75" s="146">
        <v>73</v>
      </c>
      <c r="AF75" s="120">
        <v>108000</v>
      </c>
      <c r="AG75" s="120"/>
      <c r="AH75" s="329"/>
      <c r="AI75" s="320"/>
      <c r="AJ75" s="320"/>
      <c r="AK75" s="320"/>
      <c r="AL75" s="28">
        <v>2935</v>
      </c>
      <c r="AM75" s="12">
        <v>2713200</v>
      </c>
      <c r="AN75" s="485">
        <v>1431</v>
      </c>
      <c r="AO75" s="12">
        <v>2939500</v>
      </c>
      <c r="AP75" s="13">
        <f t="shared" si="4"/>
        <v>5762700</v>
      </c>
      <c r="AQ75" s="3">
        <v>849</v>
      </c>
      <c r="AR75" s="101">
        <v>1264500</v>
      </c>
    </row>
    <row r="76" spans="1:44" s="376" customFormat="1" ht="12.75">
      <c r="A76" s="648"/>
      <c r="B76" s="639"/>
      <c r="C76" s="375" t="s">
        <v>74</v>
      </c>
      <c r="D76" s="675"/>
      <c r="E76" s="384">
        <v>4</v>
      </c>
      <c r="F76" s="120">
        <v>16000</v>
      </c>
      <c r="G76" s="120"/>
      <c r="H76" s="120"/>
      <c r="I76" s="120"/>
      <c r="J76" s="120"/>
      <c r="K76" s="120"/>
      <c r="L76" s="120"/>
      <c r="M76" s="120"/>
      <c r="N76" s="144"/>
      <c r="O76" s="222"/>
      <c r="P76" s="144"/>
      <c r="Q76" s="144"/>
      <c r="R76" s="144"/>
      <c r="S76" s="144"/>
      <c r="T76" s="144"/>
      <c r="U76" s="144"/>
      <c r="V76" s="144"/>
      <c r="W76" s="146"/>
      <c r="X76" s="144"/>
      <c r="Y76" s="146"/>
      <c r="Z76" s="120"/>
      <c r="AA76" s="120"/>
      <c r="AB76" s="120"/>
      <c r="AC76" s="120"/>
      <c r="AD76" s="120"/>
      <c r="AE76" s="146">
        <v>78</v>
      </c>
      <c r="AF76" s="120">
        <v>117000</v>
      </c>
      <c r="AG76" s="120"/>
      <c r="AH76" s="320"/>
      <c r="AI76" s="320"/>
      <c r="AJ76" s="320"/>
      <c r="AK76" s="320"/>
      <c r="AL76" s="28">
        <v>1879</v>
      </c>
      <c r="AM76" s="12">
        <v>1690800</v>
      </c>
      <c r="AN76" s="480">
        <v>1002</v>
      </c>
      <c r="AO76" s="12">
        <v>2003000</v>
      </c>
      <c r="AP76" s="13">
        <f t="shared" si="4"/>
        <v>3826800</v>
      </c>
      <c r="AQ76" s="3">
        <v>644</v>
      </c>
      <c r="AR76" s="101">
        <v>963000</v>
      </c>
    </row>
    <row r="77" spans="1:44" ht="12.75">
      <c r="A77" s="648"/>
      <c r="B77" s="639"/>
      <c r="C77" s="20" t="s">
        <v>75</v>
      </c>
      <c r="D77" s="675"/>
      <c r="E77" s="384">
        <v>3</v>
      </c>
      <c r="F77" s="120">
        <v>7000</v>
      </c>
      <c r="G77" s="120"/>
      <c r="H77" s="120"/>
      <c r="I77" s="120"/>
      <c r="J77" s="120"/>
      <c r="K77" s="142"/>
      <c r="L77" s="120"/>
      <c r="M77" s="143"/>
      <c r="N77" s="144"/>
      <c r="O77" s="222"/>
      <c r="P77" s="144"/>
      <c r="Q77" s="144"/>
      <c r="R77" s="144"/>
      <c r="S77" s="144"/>
      <c r="T77" s="144"/>
      <c r="U77" s="145"/>
      <c r="V77" s="144"/>
      <c r="W77" s="146"/>
      <c r="X77" s="144"/>
      <c r="Y77" s="143"/>
      <c r="Z77" s="120"/>
      <c r="AA77" s="120"/>
      <c r="AB77" s="120"/>
      <c r="AC77" s="120"/>
      <c r="AD77" s="120"/>
      <c r="AE77" s="146">
        <v>80</v>
      </c>
      <c r="AF77" s="120">
        <v>120000</v>
      </c>
      <c r="AG77" s="120"/>
      <c r="AH77" s="329"/>
      <c r="AI77" s="320"/>
      <c r="AJ77" s="320"/>
      <c r="AK77" s="320"/>
      <c r="AL77" s="28">
        <v>3552</v>
      </c>
      <c r="AM77" s="12">
        <v>3196800</v>
      </c>
      <c r="AN77" s="485">
        <v>1675</v>
      </c>
      <c r="AO77" s="12">
        <v>3349000</v>
      </c>
      <c r="AP77" s="13">
        <f t="shared" si="4"/>
        <v>6672800</v>
      </c>
      <c r="AQ77" s="3">
        <v>602</v>
      </c>
      <c r="AR77" s="101">
        <v>903000</v>
      </c>
    </row>
    <row r="78" spans="1:44" ht="12.75">
      <c r="A78" s="648"/>
      <c r="B78" s="639"/>
      <c r="C78" s="20" t="s">
        <v>76</v>
      </c>
      <c r="D78" s="675"/>
      <c r="E78" s="384">
        <v>1</v>
      </c>
      <c r="F78" s="120">
        <v>2300</v>
      </c>
      <c r="G78" s="120"/>
      <c r="H78" s="120"/>
      <c r="I78" s="146">
        <v>5</v>
      </c>
      <c r="J78" s="120">
        <v>8000</v>
      </c>
      <c r="K78" s="142"/>
      <c r="L78" s="120"/>
      <c r="M78" s="143"/>
      <c r="N78" s="144"/>
      <c r="O78" s="222"/>
      <c r="P78" s="144"/>
      <c r="Q78" s="144"/>
      <c r="R78" s="144"/>
      <c r="S78" s="144"/>
      <c r="T78" s="144"/>
      <c r="U78" s="145">
        <v>601</v>
      </c>
      <c r="V78" s="144">
        <v>6010000</v>
      </c>
      <c r="W78" s="146"/>
      <c r="X78" s="144"/>
      <c r="Y78" s="143"/>
      <c r="Z78" s="120"/>
      <c r="AA78" s="120"/>
      <c r="AB78" s="120"/>
      <c r="AC78" s="120"/>
      <c r="AD78" s="120"/>
      <c r="AE78" s="146">
        <v>121</v>
      </c>
      <c r="AF78" s="120">
        <v>179000</v>
      </c>
      <c r="AG78" s="120"/>
      <c r="AH78" s="329"/>
      <c r="AI78" s="320"/>
      <c r="AJ78" s="320"/>
      <c r="AK78" s="320"/>
      <c r="AL78" s="28">
        <v>9056</v>
      </c>
      <c r="AM78" s="12">
        <v>8150400</v>
      </c>
      <c r="AN78" s="480">
        <v>3532</v>
      </c>
      <c r="AO78" s="12">
        <v>7064500</v>
      </c>
      <c r="AP78" s="13">
        <f t="shared" si="4"/>
        <v>21414200</v>
      </c>
      <c r="AQ78" s="3">
        <f>SUM(AQ74:AQ77)</f>
        <v>3145</v>
      </c>
      <c r="AR78" s="101">
        <f>SUM(AR74:AR77)</f>
        <v>4704500</v>
      </c>
    </row>
    <row r="79" spans="1:43" ht="13.5" thickBot="1">
      <c r="A79" s="648"/>
      <c r="B79" s="639"/>
      <c r="C79" s="21" t="s">
        <v>77</v>
      </c>
      <c r="D79" s="675"/>
      <c r="E79" s="385">
        <v>2</v>
      </c>
      <c r="F79" s="149">
        <v>4000</v>
      </c>
      <c r="G79" s="149"/>
      <c r="H79" s="149"/>
      <c r="I79" s="154"/>
      <c r="J79" s="149"/>
      <c r="K79" s="150"/>
      <c r="L79" s="149"/>
      <c r="M79" s="151"/>
      <c r="N79" s="152"/>
      <c r="O79" s="224"/>
      <c r="P79" s="152"/>
      <c r="Q79" s="160"/>
      <c r="R79" s="152"/>
      <c r="S79" s="152"/>
      <c r="T79" s="152"/>
      <c r="U79" s="153"/>
      <c r="V79" s="152"/>
      <c r="W79" s="154"/>
      <c r="X79" s="152"/>
      <c r="Y79" s="151"/>
      <c r="Z79" s="149"/>
      <c r="AA79" s="149"/>
      <c r="AB79" s="149"/>
      <c r="AC79" s="149"/>
      <c r="AD79" s="149"/>
      <c r="AE79" s="154">
        <v>59</v>
      </c>
      <c r="AF79" s="149">
        <v>88500</v>
      </c>
      <c r="AG79" s="149"/>
      <c r="AH79" s="330"/>
      <c r="AI79" s="321"/>
      <c r="AJ79" s="321"/>
      <c r="AK79" s="321"/>
      <c r="AL79" s="371">
        <v>2693</v>
      </c>
      <c r="AM79" s="22">
        <v>2424000</v>
      </c>
      <c r="AN79" s="481">
        <v>1249</v>
      </c>
      <c r="AO79" s="22">
        <v>2497000</v>
      </c>
      <c r="AP79" s="624">
        <f t="shared" si="4"/>
        <v>5013500</v>
      </c>
      <c r="AQ79" s="3"/>
    </row>
    <row r="80" spans="1:44" s="400" customFormat="1" ht="13.5" thickBot="1">
      <c r="A80" s="498"/>
      <c r="B80" s="499"/>
      <c r="C80" s="500" t="s">
        <v>124</v>
      </c>
      <c r="D80" s="434"/>
      <c r="E80" s="501">
        <f>SUM(E71:E79)</f>
        <v>13</v>
      </c>
      <c r="F80" s="434">
        <f>SUM(F69:F79)</f>
        <v>46600</v>
      </c>
      <c r="G80" s="434">
        <v>0</v>
      </c>
      <c r="H80" s="434">
        <v>0</v>
      </c>
      <c r="I80" s="490">
        <f>SUM(I78:I79)</f>
        <v>5</v>
      </c>
      <c r="J80" s="434">
        <f>SUM(J78:J79)</f>
        <v>8000</v>
      </c>
      <c r="K80" s="435">
        <f>SUM(K69:K79)</f>
        <v>0</v>
      </c>
      <c r="L80" s="434">
        <f>SUM(L69:L79)</f>
        <v>0</v>
      </c>
      <c r="M80" s="502">
        <f>SUM(M70:M79)</f>
        <v>0</v>
      </c>
      <c r="N80" s="503">
        <f>SUM(N69:N79)</f>
        <v>0</v>
      </c>
      <c r="O80" s="502">
        <f>SUM(O70:O79)</f>
        <v>1</v>
      </c>
      <c r="P80" s="503">
        <f>SUM(P70:P79)</f>
        <v>5000</v>
      </c>
      <c r="Q80" s="504">
        <f>SUM(Q71:Q79)</f>
        <v>0</v>
      </c>
      <c r="R80" s="503">
        <f>SUM(R71:R79)</f>
        <v>0</v>
      </c>
      <c r="S80" s="502">
        <f>SUM(S74:S79)</f>
        <v>0</v>
      </c>
      <c r="T80" s="503">
        <f>SUM(T74:T79)</f>
        <v>0</v>
      </c>
      <c r="U80" s="505">
        <f>SUM(U76:U79)</f>
        <v>601</v>
      </c>
      <c r="V80" s="503">
        <f>SUM(V76:V79)</f>
        <v>6010000</v>
      </c>
      <c r="W80" s="490">
        <f>SUM(W69:W79)</f>
        <v>0</v>
      </c>
      <c r="X80" s="503">
        <f>SUM(X69:X79)</f>
        <v>0</v>
      </c>
      <c r="Y80" s="502">
        <f>SUM(Y69:Y79)</f>
        <v>0</v>
      </c>
      <c r="Z80" s="434">
        <f>SUM(Z69:Z79)</f>
        <v>0</v>
      </c>
      <c r="AA80" s="434"/>
      <c r="AB80" s="434"/>
      <c r="AC80" s="434">
        <f>SUM(AC73:AC79)</f>
        <v>0</v>
      </c>
      <c r="AD80" s="434">
        <f>SUM(AD73:AD79)</f>
        <v>0</v>
      </c>
      <c r="AE80" s="490">
        <f>SUM(AE69:AE79)</f>
        <v>849</v>
      </c>
      <c r="AF80" s="434">
        <f>SUM(AF69:AF79)</f>
        <v>1264500</v>
      </c>
      <c r="AG80" s="434"/>
      <c r="AH80" s="506">
        <f>SUM(AH78:AH79)</f>
        <v>0</v>
      </c>
      <c r="AI80" s="507">
        <f>SUM(AI78:AI79)</f>
        <v>0</v>
      </c>
      <c r="AJ80" s="507"/>
      <c r="AK80" s="507"/>
      <c r="AL80" s="508">
        <f>SUM(AL69:AL79)</f>
        <v>33416</v>
      </c>
      <c r="AM80" s="434">
        <f>SUM(AM69:AM79)</f>
        <v>30146400</v>
      </c>
      <c r="AN80" s="509">
        <f>SUM(AN69:AN79)</f>
        <v>14339</v>
      </c>
      <c r="AO80" s="507">
        <f>SUM(AO69:AO79)</f>
        <v>28752000</v>
      </c>
      <c r="AP80" s="510">
        <f>SUM(AP69:AP79)</f>
        <v>66232500</v>
      </c>
      <c r="AQ80" s="495"/>
      <c r="AR80" s="495"/>
    </row>
    <row r="81" spans="1:42" ht="13.5" thickTop="1">
      <c r="A81" s="38"/>
      <c r="B81" s="38"/>
      <c r="C81" s="39"/>
      <c r="D81" s="40"/>
      <c r="E81" s="168"/>
      <c r="F81" s="169"/>
      <c r="G81" s="169"/>
      <c r="H81" s="169"/>
      <c r="I81" s="169"/>
      <c r="J81" s="169"/>
      <c r="K81" s="170"/>
      <c r="L81" s="169"/>
      <c r="M81" s="171"/>
      <c r="N81" s="172"/>
      <c r="O81" s="172"/>
      <c r="P81" s="172"/>
      <c r="Q81" s="172"/>
      <c r="R81" s="172"/>
      <c r="S81" s="172"/>
      <c r="T81" s="172"/>
      <c r="U81" s="173"/>
      <c r="V81" s="172"/>
      <c r="W81" s="174"/>
      <c r="X81" s="172"/>
      <c r="Y81" s="171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40"/>
      <c r="AM81" s="40"/>
      <c r="AN81" s="40"/>
      <c r="AO81" s="40"/>
      <c r="AP81" s="41"/>
    </row>
    <row r="82" spans="1:42" ht="12.75">
      <c r="A82" s="42"/>
      <c r="B82" s="42"/>
      <c r="C82" s="43"/>
      <c r="D82" s="44"/>
      <c r="E82" s="175"/>
      <c r="F82" s="176"/>
      <c r="G82" s="176"/>
      <c r="H82" s="176"/>
      <c r="I82" s="176"/>
      <c r="J82" s="176"/>
      <c r="K82" s="177"/>
      <c r="L82" s="176"/>
      <c r="M82" s="178"/>
      <c r="N82" s="179"/>
      <c r="O82" s="179"/>
      <c r="P82" s="179"/>
      <c r="Q82" s="179"/>
      <c r="R82" s="179"/>
      <c r="S82" s="179"/>
      <c r="T82" s="179"/>
      <c r="U82" s="180"/>
      <c r="V82" s="179"/>
      <c r="W82" s="181"/>
      <c r="X82" s="179"/>
      <c r="Y82" s="178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44"/>
      <c r="AM82" s="44"/>
      <c r="AN82" s="44"/>
      <c r="AO82" s="44"/>
      <c r="AP82" s="45"/>
    </row>
    <row r="83" spans="1:42" ht="12.75">
      <c r="A83" s="42"/>
      <c r="B83" s="42"/>
      <c r="C83" s="43"/>
      <c r="D83" s="44"/>
      <c r="E83" s="175"/>
      <c r="F83" s="176"/>
      <c r="G83" s="176"/>
      <c r="H83" s="176"/>
      <c r="I83" s="176"/>
      <c r="J83" s="176"/>
      <c r="K83" s="177"/>
      <c r="L83" s="176"/>
      <c r="M83" s="178"/>
      <c r="N83" s="179"/>
      <c r="O83" s="179"/>
      <c r="P83" s="179"/>
      <c r="Q83" s="179"/>
      <c r="R83" s="179"/>
      <c r="S83" s="179"/>
      <c r="T83" s="179"/>
      <c r="U83" s="180"/>
      <c r="V83" s="179"/>
      <c r="W83" s="181"/>
      <c r="X83" s="179"/>
      <c r="Y83" s="178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44"/>
      <c r="AM83" s="44"/>
      <c r="AN83" s="44"/>
      <c r="AO83" s="44"/>
      <c r="AP83" s="45"/>
    </row>
    <row r="84" spans="1:42" ht="12.75">
      <c r="A84" s="42"/>
      <c r="B84" s="42"/>
      <c r="C84" s="43"/>
      <c r="D84" s="44"/>
      <c r="E84" s="175"/>
      <c r="F84" s="176"/>
      <c r="G84" s="176"/>
      <c r="H84" s="176"/>
      <c r="I84" s="176"/>
      <c r="J84" s="176"/>
      <c r="K84" s="177"/>
      <c r="L84" s="176"/>
      <c r="M84" s="178"/>
      <c r="N84" s="179"/>
      <c r="O84" s="179"/>
      <c r="P84" s="179"/>
      <c r="Q84" s="179"/>
      <c r="R84" s="179"/>
      <c r="S84" s="179"/>
      <c r="T84" s="179"/>
      <c r="U84" s="180"/>
      <c r="V84" s="179"/>
      <c r="W84" s="181"/>
      <c r="X84" s="179"/>
      <c r="Y84" s="178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44"/>
      <c r="AM84" s="44"/>
      <c r="AN84" s="44"/>
      <c r="AO84" s="44"/>
      <c r="AP84" s="45"/>
    </row>
    <row r="85" spans="1:48" ht="12.75">
      <c r="A85" s="42"/>
      <c r="B85" s="42"/>
      <c r="C85" s="43"/>
      <c r="D85" s="44"/>
      <c r="E85" s="175"/>
      <c r="F85" s="176"/>
      <c r="G85" s="176"/>
      <c r="H85" s="176"/>
      <c r="I85" s="176"/>
      <c r="J85" s="176"/>
      <c r="K85" s="177"/>
      <c r="L85" s="176"/>
      <c r="M85" s="178"/>
      <c r="N85" s="179"/>
      <c r="O85" s="179"/>
      <c r="P85" s="179"/>
      <c r="Q85" s="179"/>
      <c r="R85" s="179"/>
      <c r="S85" s="179"/>
      <c r="T85" s="179"/>
      <c r="U85" s="180"/>
      <c r="V85" s="179"/>
      <c r="W85" s="181"/>
      <c r="X85" s="179"/>
      <c r="Y85" s="178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44"/>
      <c r="AM85" s="44"/>
      <c r="AN85" s="44"/>
      <c r="AO85" s="44"/>
      <c r="AP85" s="45"/>
      <c r="AQ85" s="470"/>
      <c r="AR85" s="470"/>
      <c r="AS85" s="470"/>
      <c r="AT85" s="470"/>
      <c r="AU85" s="470"/>
      <c r="AV85" s="470"/>
    </row>
    <row r="86" spans="1:48" ht="12.75">
      <c r="A86" s="42"/>
      <c r="B86" s="42"/>
      <c r="C86" s="43"/>
      <c r="D86" s="44"/>
      <c r="E86" s="175"/>
      <c r="F86" s="176"/>
      <c r="G86" s="176"/>
      <c r="H86" s="176"/>
      <c r="I86" s="176"/>
      <c r="J86" s="176"/>
      <c r="K86" s="177"/>
      <c r="L86" s="176"/>
      <c r="M86" s="178"/>
      <c r="N86" s="179"/>
      <c r="O86" s="179"/>
      <c r="P86" s="179"/>
      <c r="Q86" s="179"/>
      <c r="R86" s="179"/>
      <c r="S86" s="179"/>
      <c r="T86" s="179"/>
      <c r="U86" s="180"/>
      <c r="V86" s="179"/>
      <c r="W86" s="181"/>
      <c r="X86" s="179"/>
      <c r="Y86" s="178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44"/>
      <c r="AM86" s="44"/>
      <c r="AN86" s="44"/>
      <c r="AO86" s="44"/>
      <c r="AP86" s="45"/>
      <c r="AQ86" s="470"/>
      <c r="AR86" s="470"/>
      <c r="AS86" s="470"/>
      <c r="AT86" s="470"/>
      <c r="AU86" s="470"/>
      <c r="AV86" s="470"/>
    </row>
    <row r="87" spans="1:48" ht="12.75">
      <c r="A87" s="42"/>
      <c r="B87" s="42"/>
      <c r="C87" s="43"/>
      <c r="D87" s="44"/>
      <c r="E87" s="175"/>
      <c r="F87" s="176"/>
      <c r="G87" s="176"/>
      <c r="H87" s="176"/>
      <c r="I87" s="176"/>
      <c r="J87" s="176"/>
      <c r="K87" s="177"/>
      <c r="L87" s="176"/>
      <c r="M87" s="178"/>
      <c r="N87" s="179"/>
      <c r="O87" s="179"/>
      <c r="P87" s="179"/>
      <c r="Q87" s="179"/>
      <c r="R87" s="179"/>
      <c r="S87" s="179"/>
      <c r="T87" s="179"/>
      <c r="U87" s="180"/>
      <c r="V87" s="179"/>
      <c r="W87" s="181"/>
      <c r="X87" s="179"/>
      <c r="Y87" s="178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44"/>
      <c r="AM87" s="44"/>
      <c r="AN87" s="44"/>
      <c r="AO87" s="44"/>
      <c r="AP87" s="45"/>
      <c r="AQ87" s="470"/>
      <c r="AR87" s="470"/>
      <c r="AS87" s="470"/>
      <c r="AT87" s="470"/>
      <c r="AU87" s="470"/>
      <c r="AV87" s="470"/>
    </row>
    <row r="88" spans="1:48" ht="12.75">
      <c r="A88" s="42"/>
      <c r="B88" s="42"/>
      <c r="C88" s="43"/>
      <c r="D88" s="44"/>
      <c r="E88" s="175"/>
      <c r="F88" s="176"/>
      <c r="G88" s="176"/>
      <c r="H88" s="176"/>
      <c r="I88" s="176"/>
      <c r="J88" s="176"/>
      <c r="K88" s="177"/>
      <c r="L88" s="176"/>
      <c r="M88" s="178"/>
      <c r="N88" s="179"/>
      <c r="O88" s="179"/>
      <c r="P88" s="179"/>
      <c r="Q88" s="179"/>
      <c r="R88" s="179"/>
      <c r="S88" s="179"/>
      <c r="T88" s="179"/>
      <c r="U88" s="180"/>
      <c r="V88" s="179"/>
      <c r="W88" s="181"/>
      <c r="X88" s="179"/>
      <c r="Y88" s="178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44"/>
      <c r="AM88" s="44"/>
      <c r="AN88" s="44"/>
      <c r="AO88" s="44"/>
      <c r="AP88" s="45"/>
      <c r="AQ88" s="470"/>
      <c r="AR88" s="470"/>
      <c r="AS88" s="470"/>
      <c r="AT88" s="470"/>
      <c r="AU88" s="470"/>
      <c r="AV88" s="470"/>
    </row>
    <row r="89" spans="1:48" ht="12.75">
      <c r="A89" s="42"/>
      <c r="B89" s="42"/>
      <c r="C89" s="43"/>
      <c r="D89" s="44"/>
      <c r="E89" s="175"/>
      <c r="F89" s="176"/>
      <c r="G89" s="176"/>
      <c r="H89" s="176"/>
      <c r="I89" s="176"/>
      <c r="J89" s="176"/>
      <c r="K89" s="177"/>
      <c r="L89" s="176"/>
      <c r="M89" s="178"/>
      <c r="N89" s="179"/>
      <c r="O89" s="179"/>
      <c r="P89" s="179"/>
      <c r="Q89" s="179"/>
      <c r="R89" s="179"/>
      <c r="S89" s="179"/>
      <c r="T89" s="179"/>
      <c r="U89" s="180"/>
      <c r="V89" s="179"/>
      <c r="W89" s="181"/>
      <c r="X89" s="179"/>
      <c r="Y89" s="178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44"/>
      <c r="AM89" s="44"/>
      <c r="AN89" s="44"/>
      <c r="AO89" s="44"/>
      <c r="AP89" s="45"/>
      <c r="AQ89" s="470"/>
      <c r="AR89" s="470"/>
      <c r="AS89" s="470"/>
      <c r="AT89" s="470"/>
      <c r="AU89" s="470"/>
      <c r="AV89" s="470"/>
    </row>
    <row r="90" spans="1:48" ht="12.75">
      <c r="A90" s="42"/>
      <c r="B90" s="42"/>
      <c r="C90" s="43"/>
      <c r="D90" s="44"/>
      <c r="E90" s="175"/>
      <c r="F90" s="176"/>
      <c r="G90" s="176"/>
      <c r="H90" s="176"/>
      <c r="I90" s="176"/>
      <c r="J90" s="176"/>
      <c r="K90" s="177"/>
      <c r="L90" s="176"/>
      <c r="M90" s="178"/>
      <c r="N90" s="179"/>
      <c r="O90" s="179"/>
      <c r="P90" s="179"/>
      <c r="Q90" s="179"/>
      <c r="R90" s="179"/>
      <c r="S90" s="179"/>
      <c r="T90" s="179"/>
      <c r="U90" s="180"/>
      <c r="V90" s="179"/>
      <c r="W90" s="181"/>
      <c r="X90" s="179"/>
      <c r="Y90" s="178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44"/>
      <c r="AM90" s="44"/>
      <c r="AN90" s="44"/>
      <c r="AO90" s="44"/>
      <c r="AP90" s="45"/>
      <c r="AQ90" s="470"/>
      <c r="AR90" s="470"/>
      <c r="AS90" s="470"/>
      <c r="AT90" s="470"/>
      <c r="AU90" s="470"/>
      <c r="AV90" s="470"/>
    </row>
    <row r="91" spans="1:48" ht="12.75">
      <c r="A91" s="42"/>
      <c r="B91" s="42"/>
      <c r="C91" s="43"/>
      <c r="D91" s="44"/>
      <c r="E91" s="175"/>
      <c r="F91" s="176"/>
      <c r="G91" s="176"/>
      <c r="H91" s="176"/>
      <c r="I91" s="176"/>
      <c r="J91" s="176"/>
      <c r="K91" s="177"/>
      <c r="L91" s="176"/>
      <c r="M91" s="178"/>
      <c r="N91" s="179"/>
      <c r="O91" s="179"/>
      <c r="P91" s="179"/>
      <c r="Q91" s="179"/>
      <c r="R91" s="179"/>
      <c r="S91" s="179"/>
      <c r="T91" s="179"/>
      <c r="U91" s="180"/>
      <c r="V91" s="179"/>
      <c r="W91" s="181"/>
      <c r="X91" s="179"/>
      <c r="Y91" s="178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44"/>
      <c r="AM91" s="44"/>
      <c r="AN91" s="44"/>
      <c r="AO91" s="44"/>
      <c r="AP91" s="45"/>
      <c r="AQ91" s="470"/>
      <c r="AR91" s="470"/>
      <c r="AS91" s="470"/>
      <c r="AT91" s="470"/>
      <c r="AU91" s="470"/>
      <c r="AV91" s="470"/>
    </row>
    <row r="92" spans="1:48" ht="12.75">
      <c r="A92" s="42"/>
      <c r="B92" s="42"/>
      <c r="C92" s="43"/>
      <c r="D92" s="44"/>
      <c r="E92" s="175"/>
      <c r="F92" s="176"/>
      <c r="G92" s="176"/>
      <c r="H92" s="176"/>
      <c r="I92" s="176"/>
      <c r="J92" s="176"/>
      <c r="K92" s="177"/>
      <c r="L92" s="176"/>
      <c r="M92" s="178"/>
      <c r="N92" s="179"/>
      <c r="O92" s="179"/>
      <c r="P92" s="179"/>
      <c r="Q92" s="179"/>
      <c r="R92" s="179"/>
      <c r="S92" s="179"/>
      <c r="T92" s="179"/>
      <c r="U92" s="180"/>
      <c r="V92" s="179"/>
      <c r="W92" s="181"/>
      <c r="X92" s="179"/>
      <c r="Y92" s="178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44"/>
      <c r="AM92" s="44"/>
      <c r="AN92" s="44"/>
      <c r="AO92" s="44"/>
      <c r="AP92" s="45"/>
      <c r="AQ92" s="470"/>
      <c r="AR92" s="470"/>
      <c r="AS92" s="470"/>
      <c r="AT92" s="470"/>
      <c r="AU92" s="470"/>
      <c r="AV92" s="470"/>
    </row>
    <row r="93" spans="1:48" ht="13.5" thickBot="1">
      <c r="A93" s="42"/>
      <c r="B93" s="42"/>
      <c r="C93" s="43"/>
      <c r="D93" s="44"/>
      <c r="E93" s="175"/>
      <c r="F93" s="176"/>
      <c r="G93" s="176"/>
      <c r="H93" s="176"/>
      <c r="I93" s="176"/>
      <c r="J93" s="176"/>
      <c r="K93" s="177"/>
      <c r="L93" s="176"/>
      <c r="M93" s="178"/>
      <c r="N93" s="179"/>
      <c r="O93" s="179"/>
      <c r="P93" s="179"/>
      <c r="Q93" s="179"/>
      <c r="R93" s="179"/>
      <c r="S93" s="179"/>
      <c r="T93" s="179"/>
      <c r="U93" s="180"/>
      <c r="V93" s="179"/>
      <c r="W93" s="181"/>
      <c r="X93" s="179"/>
      <c r="Y93" s="178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44"/>
      <c r="AM93" s="44"/>
      <c r="AN93" s="44"/>
      <c r="AO93" s="44"/>
      <c r="AP93" s="45"/>
      <c r="AQ93" s="470"/>
      <c r="AR93" s="470"/>
      <c r="AS93" s="470"/>
      <c r="AT93" s="470"/>
      <c r="AU93" s="470"/>
      <c r="AV93" s="470"/>
    </row>
    <row r="94" spans="1:43" ht="13.5" thickTop="1">
      <c r="A94" s="648" t="s">
        <v>120</v>
      </c>
      <c r="B94" s="639" t="s">
        <v>49</v>
      </c>
      <c r="C94" s="18" t="s">
        <v>78</v>
      </c>
      <c r="D94" s="674" t="s">
        <v>157</v>
      </c>
      <c r="E94" s="133">
        <v>4</v>
      </c>
      <c r="F94" s="134">
        <v>6000</v>
      </c>
      <c r="G94" s="134"/>
      <c r="H94" s="134"/>
      <c r="I94" s="134"/>
      <c r="J94" s="134"/>
      <c r="K94" s="135"/>
      <c r="L94" s="134"/>
      <c r="M94" s="136"/>
      <c r="N94" s="137"/>
      <c r="O94" s="137"/>
      <c r="P94" s="137"/>
      <c r="Q94" s="137"/>
      <c r="R94" s="137"/>
      <c r="S94" s="137"/>
      <c r="T94" s="137"/>
      <c r="U94" s="139"/>
      <c r="V94" s="137"/>
      <c r="W94" s="140"/>
      <c r="X94" s="137"/>
      <c r="Y94" s="136"/>
      <c r="Z94" s="134"/>
      <c r="AA94" s="134"/>
      <c r="AB94" s="134"/>
      <c r="AC94" s="135"/>
      <c r="AD94" s="134"/>
      <c r="AE94" s="140">
        <v>86</v>
      </c>
      <c r="AF94" s="134">
        <v>129000</v>
      </c>
      <c r="AG94" s="134"/>
      <c r="AH94" s="328"/>
      <c r="AI94" s="319"/>
      <c r="AJ94" s="328"/>
      <c r="AK94" s="319"/>
      <c r="AL94" s="370">
        <v>3174</v>
      </c>
      <c r="AM94" s="19">
        <v>2856300</v>
      </c>
      <c r="AN94" s="370">
        <v>1384</v>
      </c>
      <c r="AO94" s="19">
        <v>2768500</v>
      </c>
      <c r="AP94" s="10">
        <f aca="true" t="shared" si="6" ref="AP94:AP126">SUM(F94+H94+J94+L94+N94+P94+R94+T94+V94+X94+Z94+AB94+AD94+AF94+AM94+AO94)</f>
        <v>5759800</v>
      </c>
      <c r="AQ94" s="3"/>
    </row>
    <row r="95" spans="1:43" ht="12.75">
      <c r="A95" s="648"/>
      <c r="B95" s="639"/>
      <c r="C95" s="20" t="s">
        <v>79</v>
      </c>
      <c r="D95" s="675"/>
      <c r="E95" s="141"/>
      <c r="F95" s="120"/>
      <c r="G95" s="120"/>
      <c r="H95" s="120"/>
      <c r="I95" s="120"/>
      <c r="J95" s="120"/>
      <c r="K95" s="142"/>
      <c r="L95" s="120"/>
      <c r="M95" s="143"/>
      <c r="N95" s="144"/>
      <c r="O95" s="144"/>
      <c r="P95" s="144"/>
      <c r="Q95" s="144"/>
      <c r="R95" s="144"/>
      <c r="S95" s="144"/>
      <c r="T95" s="144"/>
      <c r="U95" s="145"/>
      <c r="V95" s="144"/>
      <c r="W95" s="146"/>
      <c r="X95" s="144"/>
      <c r="Y95" s="143"/>
      <c r="Z95" s="120"/>
      <c r="AA95" s="120"/>
      <c r="AB95" s="120"/>
      <c r="AC95" s="142"/>
      <c r="AD95" s="120"/>
      <c r="AE95" s="146">
        <v>96</v>
      </c>
      <c r="AF95" s="120">
        <v>141500</v>
      </c>
      <c r="AG95" s="120"/>
      <c r="AH95" s="329"/>
      <c r="AI95" s="320"/>
      <c r="AJ95" s="329"/>
      <c r="AK95" s="320"/>
      <c r="AL95" s="28">
        <v>3563</v>
      </c>
      <c r="AM95" s="12">
        <v>3207000</v>
      </c>
      <c r="AN95" s="28">
        <v>1498</v>
      </c>
      <c r="AO95" s="12">
        <v>2995000</v>
      </c>
      <c r="AP95" s="13">
        <f t="shared" si="6"/>
        <v>6343500</v>
      </c>
      <c r="AQ95" s="3"/>
    </row>
    <row r="96" spans="1:43" ht="12.75">
      <c r="A96" s="648"/>
      <c r="B96" s="639"/>
      <c r="C96" s="20" t="s">
        <v>80</v>
      </c>
      <c r="D96" s="675"/>
      <c r="E96" s="141">
        <v>1</v>
      </c>
      <c r="F96" s="120">
        <v>5000</v>
      </c>
      <c r="G96" s="120"/>
      <c r="H96" s="120"/>
      <c r="I96" s="120"/>
      <c r="J96" s="120"/>
      <c r="K96" s="142"/>
      <c r="L96" s="120"/>
      <c r="M96" s="143"/>
      <c r="N96" s="144"/>
      <c r="O96" s="144"/>
      <c r="P96" s="144"/>
      <c r="Q96" s="144"/>
      <c r="R96" s="144"/>
      <c r="S96" s="144"/>
      <c r="T96" s="144"/>
      <c r="U96" s="145"/>
      <c r="V96" s="144"/>
      <c r="W96" s="146"/>
      <c r="X96" s="144"/>
      <c r="Y96" s="143"/>
      <c r="Z96" s="120"/>
      <c r="AA96" s="120"/>
      <c r="AB96" s="120"/>
      <c r="AC96" s="142"/>
      <c r="AD96" s="120"/>
      <c r="AE96" s="146">
        <v>65</v>
      </c>
      <c r="AF96" s="120">
        <v>97500</v>
      </c>
      <c r="AG96" s="120"/>
      <c r="AH96" s="329"/>
      <c r="AI96" s="320"/>
      <c r="AJ96" s="329"/>
      <c r="AK96" s="320"/>
      <c r="AL96" s="28">
        <v>1530</v>
      </c>
      <c r="AM96" s="12">
        <v>1377000</v>
      </c>
      <c r="AN96" s="28">
        <v>592</v>
      </c>
      <c r="AO96" s="12">
        <v>1184000</v>
      </c>
      <c r="AP96" s="13">
        <f t="shared" si="6"/>
        <v>2663500</v>
      </c>
      <c r="AQ96" s="3"/>
    </row>
    <row r="97" spans="1:43" ht="12.75">
      <c r="A97" s="648"/>
      <c r="B97" s="639"/>
      <c r="C97" s="20" t="s">
        <v>81</v>
      </c>
      <c r="D97" s="675"/>
      <c r="E97" s="141">
        <v>6</v>
      </c>
      <c r="F97" s="120">
        <v>10650</v>
      </c>
      <c r="G97" s="120"/>
      <c r="H97" s="120"/>
      <c r="I97" s="146">
        <v>5</v>
      </c>
      <c r="J97" s="120">
        <v>8000</v>
      </c>
      <c r="K97" s="142"/>
      <c r="L97" s="120"/>
      <c r="M97" s="143"/>
      <c r="N97" s="144"/>
      <c r="O97" s="144"/>
      <c r="P97" s="144"/>
      <c r="Q97" s="144"/>
      <c r="R97" s="144"/>
      <c r="S97" s="144"/>
      <c r="T97" s="144"/>
      <c r="U97" s="145"/>
      <c r="V97" s="144"/>
      <c r="W97" s="146"/>
      <c r="X97" s="144"/>
      <c r="Y97" s="143"/>
      <c r="Z97" s="120"/>
      <c r="AA97" s="120"/>
      <c r="AB97" s="120"/>
      <c r="AC97" s="142"/>
      <c r="AD97" s="120"/>
      <c r="AE97" s="146">
        <v>113</v>
      </c>
      <c r="AF97" s="120">
        <v>168500</v>
      </c>
      <c r="AG97" s="120"/>
      <c r="AH97" s="329"/>
      <c r="AI97" s="320"/>
      <c r="AJ97" s="329"/>
      <c r="AK97" s="320"/>
      <c r="AL97" s="28">
        <v>5932</v>
      </c>
      <c r="AM97" s="12">
        <v>5338500</v>
      </c>
      <c r="AN97" s="28">
        <v>2678</v>
      </c>
      <c r="AO97" s="12">
        <v>5356500</v>
      </c>
      <c r="AP97" s="13">
        <f t="shared" si="6"/>
        <v>10882150</v>
      </c>
      <c r="AQ97" s="3"/>
    </row>
    <row r="98" spans="1:43" s="591" customFormat="1" ht="12.75">
      <c r="A98" s="648"/>
      <c r="B98" s="639"/>
      <c r="C98" s="592" t="s">
        <v>82</v>
      </c>
      <c r="D98" s="675"/>
      <c r="E98" s="593"/>
      <c r="F98" s="594"/>
      <c r="G98" s="594"/>
      <c r="H98" s="594"/>
      <c r="I98" s="595"/>
      <c r="J98" s="594"/>
      <c r="K98" s="596"/>
      <c r="L98" s="594"/>
      <c r="M98" s="597"/>
      <c r="N98" s="598"/>
      <c r="O98" s="598"/>
      <c r="P98" s="598"/>
      <c r="Q98" s="598"/>
      <c r="R98" s="598"/>
      <c r="S98" s="598"/>
      <c r="T98" s="598"/>
      <c r="U98" s="599"/>
      <c r="V98" s="598"/>
      <c r="W98" s="595"/>
      <c r="X98" s="598"/>
      <c r="Y98" s="597"/>
      <c r="Z98" s="594"/>
      <c r="AA98" s="594"/>
      <c r="AB98" s="594"/>
      <c r="AC98" s="596"/>
      <c r="AD98" s="594"/>
      <c r="AE98" s="595">
        <v>72</v>
      </c>
      <c r="AF98" s="594">
        <v>107500</v>
      </c>
      <c r="AG98" s="594"/>
      <c r="AH98" s="600"/>
      <c r="AI98" s="601"/>
      <c r="AJ98" s="600"/>
      <c r="AK98" s="601"/>
      <c r="AL98" s="600">
        <v>1307</v>
      </c>
      <c r="AM98" s="601">
        <v>1176000</v>
      </c>
      <c r="AN98" s="600">
        <v>617</v>
      </c>
      <c r="AO98" s="601">
        <v>1233500</v>
      </c>
      <c r="AP98" s="623">
        <f t="shared" si="6"/>
        <v>2517000</v>
      </c>
      <c r="AQ98" s="590"/>
    </row>
    <row r="99" spans="1:43" ht="12.75">
      <c r="A99" s="648"/>
      <c r="B99" s="639"/>
      <c r="C99" s="20" t="s">
        <v>83</v>
      </c>
      <c r="D99" s="675"/>
      <c r="E99" s="141"/>
      <c r="F99" s="120"/>
      <c r="G99" s="120"/>
      <c r="H99" s="120"/>
      <c r="I99" s="146"/>
      <c r="J99" s="120"/>
      <c r="K99" s="142"/>
      <c r="L99" s="120"/>
      <c r="M99" s="143"/>
      <c r="N99" s="144"/>
      <c r="O99" s="144"/>
      <c r="P99" s="144"/>
      <c r="Q99" s="144"/>
      <c r="R99" s="144"/>
      <c r="S99" s="144"/>
      <c r="T99" s="144"/>
      <c r="U99" s="145"/>
      <c r="V99" s="144"/>
      <c r="W99" s="146"/>
      <c r="X99" s="144"/>
      <c r="Y99" s="143"/>
      <c r="Z99" s="120"/>
      <c r="AA99" s="120"/>
      <c r="AB99" s="120"/>
      <c r="AC99" s="142"/>
      <c r="AD99" s="120"/>
      <c r="AE99" s="146">
        <v>63</v>
      </c>
      <c r="AF99" s="120">
        <v>94500</v>
      </c>
      <c r="AG99" s="120"/>
      <c r="AH99" s="329"/>
      <c r="AI99" s="320"/>
      <c r="AJ99" s="329"/>
      <c r="AK99" s="320"/>
      <c r="AL99" s="28">
        <v>1894</v>
      </c>
      <c r="AM99" s="12">
        <v>1704900</v>
      </c>
      <c r="AN99" s="28">
        <v>776</v>
      </c>
      <c r="AO99" s="12">
        <v>1552000</v>
      </c>
      <c r="AP99" s="13">
        <f t="shared" si="6"/>
        <v>3351400</v>
      </c>
      <c r="AQ99" s="3"/>
    </row>
    <row r="100" spans="1:43" s="591" customFormat="1" ht="12.75">
      <c r="A100" s="648"/>
      <c r="B100" s="639"/>
      <c r="C100" s="592" t="s">
        <v>84</v>
      </c>
      <c r="D100" s="675"/>
      <c r="E100" s="593"/>
      <c r="F100" s="594"/>
      <c r="G100" s="594"/>
      <c r="H100" s="594"/>
      <c r="I100" s="595"/>
      <c r="J100" s="594"/>
      <c r="K100" s="596"/>
      <c r="L100" s="594"/>
      <c r="M100" s="597"/>
      <c r="N100" s="598"/>
      <c r="O100" s="598"/>
      <c r="P100" s="598"/>
      <c r="Q100" s="598"/>
      <c r="R100" s="598"/>
      <c r="S100" s="598"/>
      <c r="T100" s="598"/>
      <c r="U100" s="599"/>
      <c r="V100" s="598"/>
      <c r="W100" s="595"/>
      <c r="X100" s="598"/>
      <c r="Y100" s="597"/>
      <c r="Z100" s="594"/>
      <c r="AA100" s="594"/>
      <c r="AB100" s="594"/>
      <c r="AC100" s="596"/>
      <c r="AD100" s="594"/>
      <c r="AE100" s="595">
        <v>69</v>
      </c>
      <c r="AF100" s="594">
        <v>104000</v>
      </c>
      <c r="AG100" s="594"/>
      <c r="AH100" s="600"/>
      <c r="AI100" s="601"/>
      <c r="AJ100" s="600"/>
      <c r="AK100" s="601"/>
      <c r="AL100" s="600">
        <v>2643</v>
      </c>
      <c r="AM100" s="601">
        <v>2379000</v>
      </c>
      <c r="AN100" s="602">
        <v>1058</v>
      </c>
      <c r="AO100" s="601">
        <v>2115000</v>
      </c>
      <c r="AP100" s="623">
        <f t="shared" si="6"/>
        <v>4598000</v>
      </c>
      <c r="AQ100" s="590"/>
    </row>
    <row r="101" spans="1:43" ht="13.5" thickBot="1">
      <c r="A101" s="649"/>
      <c r="B101" s="640"/>
      <c r="C101" s="21" t="s">
        <v>85</v>
      </c>
      <c r="D101" s="676"/>
      <c r="E101" s="148">
        <v>3</v>
      </c>
      <c r="F101" s="149">
        <v>9000</v>
      </c>
      <c r="G101" s="149"/>
      <c r="H101" s="149"/>
      <c r="I101" s="154"/>
      <c r="J101" s="149"/>
      <c r="K101" s="150"/>
      <c r="L101" s="149"/>
      <c r="M101" s="151"/>
      <c r="N101" s="152"/>
      <c r="O101" s="152"/>
      <c r="P101" s="152"/>
      <c r="Q101" s="152"/>
      <c r="R101" s="152"/>
      <c r="S101" s="152"/>
      <c r="T101" s="152"/>
      <c r="U101" s="153"/>
      <c r="V101" s="152"/>
      <c r="W101" s="154"/>
      <c r="X101" s="152"/>
      <c r="Y101" s="151"/>
      <c r="Z101" s="149"/>
      <c r="AA101" s="149"/>
      <c r="AB101" s="149"/>
      <c r="AC101" s="362">
        <v>500</v>
      </c>
      <c r="AD101" s="321">
        <v>125000</v>
      </c>
      <c r="AE101" s="154">
        <v>80</v>
      </c>
      <c r="AF101" s="149">
        <v>120000</v>
      </c>
      <c r="AG101" s="149"/>
      <c r="AH101" s="330"/>
      <c r="AI101" s="321"/>
      <c r="AJ101" s="330"/>
      <c r="AK101" s="321"/>
      <c r="AL101" s="371">
        <v>3413</v>
      </c>
      <c r="AM101" s="22">
        <v>3071400</v>
      </c>
      <c r="AN101" s="481">
        <v>1533</v>
      </c>
      <c r="AO101" s="22">
        <v>3066000</v>
      </c>
      <c r="AP101" s="93">
        <f t="shared" si="6"/>
        <v>6391400</v>
      </c>
      <c r="AQ101" s="3"/>
    </row>
    <row r="102" spans="1:44" ht="13.5" thickBot="1">
      <c r="A102" s="32"/>
      <c r="B102" s="33"/>
      <c r="C102" s="34" t="s">
        <v>124</v>
      </c>
      <c r="D102" s="46"/>
      <c r="E102" s="161">
        <f>SUM(E94:E101)</f>
        <v>14</v>
      </c>
      <c r="F102" s="162">
        <f>SUM(F94:F101)</f>
        <v>30650</v>
      </c>
      <c r="G102" s="162">
        <v>0</v>
      </c>
      <c r="H102" s="162">
        <v>0</v>
      </c>
      <c r="I102" s="167">
        <f>SUM(I97:I101)</f>
        <v>5</v>
      </c>
      <c r="J102" s="162">
        <f>SUM(J97:J101)</f>
        <v>8000</v>
      </c>
      <c r="K102" s="163">
        <f>SUM(K97:K101)</f>
        <v>0</v>
      </c>
      <c r="L102" s="162">
        <f>SUM(L97:L101)</f>
        <v>0</v>
      </c>
      <c r="M102" s="164">
        <f>SUM(M94:M101)</f>
        <v>0</v>
      </c>
      <c r="N102" s="165">
        <f>SUM(N94:N101)</f>
        <v>0</v>
      </c>
      <c r="O102" s="128">
        <f>SUM(O96:O101)</f>
        <v>0</v>
      </c>
      <c r="P102" s="129">
        <f>SUM(P96:P101)</f>
        <v>0</v>
      </c>
      <c r="Q102" s="129"/>
      <c r="R102" s="129"/>
      <c r="S102" s="128">
        <f>SUM(S96:S101)</f>
        <v>0</v>
      </c>
      <c r="T102" s="129">
        <f>SUM(T96:T101)</f>
        <v>0</v>
      </c>
      <c r="U102" s="166">
        <f>SUM(U100:U101)</f>
        <v>0</v>
      </c>
      <c r="V102" s="165">
        <f>SUM(V100:V101)</f>
        <v>0</v>
      </c>
      <c r="W102" s="167">
        <f>SUM(W94:W101)</f>
        <v>0</v>
      </c>
      <c r="X102" s="165">
        <f>SUM(X94:X101)</f>
        <v>0</v>
      </c>
      <c r="Y102" s="164">
        <f>SUM(Y94:Y101)</f>
        <v>0</v>
      </c>
      <c r="Z102" s="162">
        <f>SUM(Z94:Z101)</f>
        <v>0</v>
      </c>
      <c r="AA102" s="162"/>
      <c r="AB102" s="162"/>
      <c r="AC102" s="155">
        <f>SUM(AC95:AC101)</f>
        <v>500</v>
      </c>
      <c r="AD102" s="127">
        <f>SUM(AD95:AD101)</f>
        <v>125000</v>
      </c>
      <c r="AE102" s="132">
        <f>SUM(AE94:AE101)</f>
        <v>644</v>
      </c>
      <c r="AF102" s="127">
        <f>SUM(AF94:AF101)</f>
        <v>962500</v>
      </c>
      <c r="AG102" s="127">
        <f>SUM(AG95:AG101)</f>
        <v>0</v>
      </c>
      <c r="AH102" s="132">
        <f>SUM(AH99:AH101)</f>
        <v>0</v>
      </c>
      <c r="AI102" s="127">
        <f>SUM(AI99:AI101)</f>
        <v>0</v>
      </c>
      <c r="AJ102" s="132">
        <f>SUM(AJ101)</f>
        <v>0</v>
      </c>
      <c r="AK102" s="127">
        <f>SUM(AK101)</f>
        <v>0</v>
      </c>
      <c r="AL102" s="372">
        <f>SUM(AL94:AL101)</f>
        <v>23456</v>
      </c>
      <c r="AM102" s="17">
        <f>SUM(AM94:AM101)</f>
        <v>21110100</v>
      </c>
      <c r="AN102" s="541">
        <f>SUM(AN94:AN101)</f>
        <v>10136</v>
      </c>
      <c r="AO102" s="17">
        <f>SUM(AO94:AO101)</f>
        <v>20270500</v>
      </c>
      <c r="AP102" s="625">
        <f>SUM(AP94:AP101)</f>
        <v>42506750</v>
      </c>
      <c r="AQ102" s="3"/>
      <c r="AR102" s="495"/>
    </row>
    <row r="103" spans="1:43" ht="12.75">
      <c r="A103" s="701" t="s">
        <v>120</v>
      </c>
      <c r="B103" s="673" t="s">
        <v>86</v>
      </c>
      <c r="C103" s="47" t="s">
        <v>87</v>
      </c>
      <c r="D103" s="691" t="s">
        <v>157</v>
      </c>
      <c r="E103" s="182"/>
      <c r="F103" s="183"/>
      <c r="G103" s="183"/>
      <c r="H103" s="183"/>
      <c r="I103" s="183"/>
      <c r="J103" s="183"/>
      <c r="K103" s="184"/>
      <c r="L103" s="183"/>
      <c r="M103" s="185"/>
      <c r="N103" s="186"/>
      <c r="O103" s="186"/>
      <c r="P103" s="186"/>
      <c r="Q103" s="477"/>
      <c r="R103" s="186"/>
      <c r="S103" s="477">
        <v>1</v>
      </c>
      <c r="T103" s="186">
        <v>13000</v>
      </c>
      <c r="U103" s="187"/>
      <c r="V103" s="186"/>
      <c r="W103" s="188"/>
      <c r="X103" s="186"/>
      <c r="Y103" s="185"/>
      <c r="Z103" s="183"/>
      <c r="AA103" s="183"/>
      <c r="AB103" s="183"/>
      <c r="AC103" s="183"/>
      <c r="AD103" s="183"/>
      <c r="AE103" s="188">
        <v>70</v>
      </c>
      <c r="AF103" s="183">
        <v>104500</v>
      </c>
      <c r="AG103" s="183"/>
      <c r="AH103" s="322"/>
      <c r="AI103" s="322"/>
      <c r="AJ103" s="322"/>
      <c r="AK103" s="322"/>
      <c r="AL103" s="380">
        <v>3225</v>
      </c>
      <c r="AM103" s="48">
        <v>2902200</v>
      </c>
      <c r="AN103" s="612">
        <v>1423</v>
      </c>
      <c r="AO103" s="48">
        <v>2846000</v>
      </c>
      <c r="AP103" s="94">
        <f t="shared" si="6"/>
        <v>5865700</v>
      </c>
      <c r="AQ103" s="3"/>
    </row>
    <row r="104" spans="1:43" ht="12.75">
      <c r="A104" s="648"/>
      <c r="B104" s="639"/>
      <c r="C104" s="20" t="s">
        <v>88</v>
      </c>
      <c r="D104" s="675"/>
      <c r="E104" s="141"/>
      <c r="F104" s="120"/>
      <c r="G104" s="120"/>
      <c r="H104" s="120"/>
      <c r="I104" s="120"/>
      <c r="J104" s="120"/>
      <c r="K104" s="142"/>
      <c r="L104" s="120"/>
      <c r="M104" s="143"/>
      <c r="N104" s="144"/>
      <c r="O104" s="144"/>
      <c r="P104" s="144"/>
      <c r="Q104" s="147"/>
      <c r="R104" s="144"/>
      <c r="S104" s="144"/>
      <c r="T104" s="144"/>
      <c r="U104" s="145"/>
      <c r="V104" s="144"/>
      <c r="W104" s="146"/>
      <c r="X104" s="144"/>
      <c r="Y104" s="143"/>
      <c r="Z104" s="120"/>
      <c r="AA104" s="120"/>
      <c r="AB104" s="120"/>
      <c r="AC104" s="120"/>
      <c r="AD104" s="120"/>
      <c r="AE104" s="146">
        <v>43</v>
      </c>
      <c r="AF104" s="120">
        <v>64500</v>
      </c>
      <c r="AG104" s="120"/>
      <c r="AH104" s="320"/>
      <c r="AI104" s="320"/>
      <c r="AJ104" s="320"/>
      <c r="AK104" s="320"/>
      <c r="AL104" s="28">
        <v>556</v>
      </c>
      <c r="AM104" s="12">
        <v>500400</v>
      </c>
      <c r="AN104" s="485">
        <v>208</v>
      </c>
      <c r="AO104" s="12">
        <v>415000</v>
      </c>
      <c r="AP104" s="13">
        <f t="shared" si="6"/>
        <v>979900</v>
      </c>
      <c r="AQ104" s="3"/>
    </row>
    <row r="105" spans="1:43" ht="12.75">
      <c r="A105" s="648"/>
      <c r="B105" s="639"/>
      <c r="C105" s="20" t="s">
        <v>89</v>
      </c>
      <c r="D105" s="675"/>
      <c r="E105" s="141">
        <v>2</v>
      </c>
      <c r="F105" s="120">
        <v>10000</v>
      </c>
      <c r="G105" s="120"/>
      <c r="H105" s="120"/>
      <c r="I105" s="120"/>
      <c r="J105" s="120"/>
      <c r="K105" s="142"/>
      <c r="L105" s="120"/>
      <c r="M105" s="143"/>
      <c r="N105" s="144"/>
      <c r="O105" s="144"/>
      <c r="P105" s="144"/>
      <c r="Q105" s="147"/>
      <c r="R105" s="144"/>
      <c r="S105" s="144"/>
      <c r="T105" s="144"/>
      <c r="U105" s="145"/>
      <c r="V105" s="144"/>
      <c r="W105" s="146"/>
      <c r="X105" s="144"/>
      <c r="Y105" s="143"/>
      <c r="Z105" s="120"/>
      <c r="AA105" s="120"/>
      <c r="AB105" s="120"/>
      <c r="AC105" s="120"/>
      <c r="AD105" s="120"/>
      <c r="AE105" s="146">
        <v>104</v>
      </c>
      <c r="AF105" s="120">
        <v>156000</v>
      </c>
      <c r="AG105" s="120"/>
      <c r="AH105" s="320"/>
      <c r="AI105" s="320"/>
      <c r="AJ105" s="320"/>
      <c r="AK105" s="320"/>
      <c r="AL105" s="28">
        <v>4624</v>
      </c>
      <c r="AM105" s="12">
        <v>4161300</v>
      </c>
      <c r="AN105" s="485">
        <v>2357</v>
      </c>
      <c r="AO105" s="12">
        <v>4714000</v>
      </c>
      <c r="AP105" s="13">
        <f t="shared" si="6"/>
        <v>9041300</v>
      </c>
      <c r="AQ105" s="3"/>
    </row>
    <row r="106" spans="1:43" ht="12.75">
      <c r="A106" s="648"/>
      <c r="B106" s="639"/>
      <c r="C106" s="20" t="s">
        <v>90</v>
      </c>
      <c r="D106" s="675"/>
      <c r="E106" s="141"/>
      <c r="F106" s="120"/>
      <c r="G106" s="120"/>
      <c r="H106" s="120"/>
      <c r="I106" s="120"/>
      <c r="J106" s="120"/>
      <c r="K106" s="142"/>
      <c r="L106" s="120"/>
      <c r="M106" s="143"/>
      <c r="N106" s="144"/>
      <c r="O106" s="144"/>
      <c r="P106" s="144"/>
      <c r="Q106" s="147"/>
      <c r="R106" s="144"/>
      <c r="S106" s="144"/>
      <c r="T106" s="144"/>
      <c r="U106" s="145"/>
      <c r="V106" s="144"/>
      <c r="W106" s="146"/>
      <c r="X106" s="144"/>
      <c r="Y106" s="143"/>
      <c r="Z106" s="120"/>
      <c r="AA106" s="120"/>
      <c r="AB106" s="120"/>
      <c r="AC106" s="120"/>
      <c r="AD106" s="120"/>
      <c r="AE106" s="146">
        <v>84</v>
      </c>
      <c r="AF106" s="120">
        <v>126000</v>
      </c>
      <c r="AG106" s="120"/>
      <c r="AH106" s="320"/>
      <c r="AI106" s="320"/>
      <c r="AJ106" s="320"/>
      <c r="AK106" s="320"/>
      <c r="AL106" s="28">
        <v>2301</v>
      </c>
      <c r="AM106" s="12">
        <v>2071200</v>
      </c>
      <c r="AN106" s="480">
        <v>1087</v>
      </c>
      <c r="AO106" s="12">
        <v>2173500</v>
      </c>
      <c r="AP106" s="13">
        <f t="shared" si="6"/>
        <v>4370700</v>
      </c>
      <c r="AQ106" s="3"/>
    </row>
    <row r="107" spans="1:43" s="591" customFormat="1" ht="12.75">
      <c r="A107" s="648"/>
      <c r="B107" s="639"/>
      <c r="C107" s="592" t="s">
        <v>91</v>
      </c>
      <c r="D107" s="675"/>
      <c r="E107" s="593"/>
      <c r="F107" s="594"/>
      <c r="G107" s="594"/>
      <c r="H107" s="594"/>
      <c r="I107" s="594"/>
      <c r="J107" s="594"/>
      <c r="K107" s="596"/>
      <c r="L107" s="594"/>
      <c r="M107" s="597"/>
      <c r="N107" s="598"/>
      <c r="O107" s="609"/>
      <c r="P107" s="598"/>
      <c r="Q107" s="609"/>
      <c r="R107" s="598"/>
      <c r="S107" s="598"/>
      <c r="T107" s="598"/>
      <c r="U107" s="599"/>
      <c r="V107" s="598"/>
      <c r="W107" s="595"/>
      <c r="X107" s="598"/>
      <c r="Y107" s="597"/>
      <c r="Z107" s="594"/>
      <c r="AA107" s="594"/>
      <c r="AB107" s="594"/>
      <c r="AC107" s="594"/>
      <c r="AD107" s="594"/>
      <c r="AE107" s="595">
        <v>57</v>
      </c>
      <c r="AF107" s="594">
        <v>88000</v>
      </c>
      <c r="AG107" s="594"/>
      <c r="AH107" s="601"/>
      <c r="AI107" s="601"/>
      <c r="AJ107" s="601"/>
      <c r="AK107" s="601"/>
      <c r="AL107" s="600">
        <v>3251</v>
      </c>
      <c r="AM107" s="601">
        <v>2926200</v>
      </c>
      <c r="AN107" s="613">
        <v>1485</v>
      </c>
      <c r="AO107" s="601">
        <v>2970500</v>
      </c>
      <c r="AP107" s="623">
        <f t="shared" si="6"/>
        <v>5984700</v>
      </c>
      <c r="AQ107" s="590"/>
    </row>
    <row r="108" spans="1:43" ht="12.75">
      <c r="A108" s="648"/>
      <c r="B108" s="639"/>
      <c r="C108" s="20" t="s">
        <v>92</v>
      </c>
      <c r="D108" s="675"/>
      <c r="E108" s="141"/>
      <c r="F108" s="120"/>
      <c r="G108" s="120"/>
      <c r="H108" s="120"/>
      <c r="I108" s="120"/>
      <c r="J108" s="120"/>
      <c r="K108" s="142"/>
      <c r="L108" s="120"/>
      <c r="M108" s="143"/>
      <c r="N108" s="144"/>
      <c r="O108" s="144"/>
      <c r="P108" s="144"/>
      <c r="Q108" s="147"/>
      <c r="R108" s="144"/>
      <c r="S108" s="144"/>
      <c r="T108" s="144"/>
      <c r="U108" s="145"/>
      <c r="V108" s="144"/>
      <c r="W108" s="146"/>
      <c r="X108" s="144"/>
      <c r="Y108" s="143"/>
      <c r="Z108" s="120"/>
      <c r="AA108" s="120"/>
      <c r="AB108" s="120"/>
      <c r="AC108" s="120"/>
      <c r="AD108" s="120"/>
      <c r="AE108" s="146">
        <v>74</v>
      </c>
      <c r="AF108" s="120">
        <v>111000</v>
      </c>
      <c r="AG108" s="120"/>
      <c r="AH108" s="320"/>
      <c r="AI108" s="320"/>
      <c r="AJ108" s="320"/>
      <c r="AK108" s="320"/>
      <c r="AL108" s="28">
        <v>998</v>
      </c>
      <c r="AM108" s="12">
        <v>1127500</v>
      </c>
      <c r="AN108" s="485">
        <v>436</v>
      </c>
      <c r="AO108" s="12">
        <v>1306900</v>
      </c>
      <c r="AP108" s="13">
        <f t="shared" si="6"/>
        <v>2545400</v>
      </c>
      <c r="AQ108" s="3"/>
    </row>
    <row r="109" spans="1:43" ht="12.75">
      <c r="A109" s="648"/>
      <c r="B109" s="639"/>
      <c r="C109" s="20" t="s">
        <v>93</v>
      </c>
      <c r="D109" s="675"/>
      <c r="E109" s="141"/>
      <c r="F109" s="120"/>
      <c r="G109" s="120"/>
      <c r="H109" s="120"/>
      <c r="I109" s="120"/>
      <c r="J109" s="120"/>
      <c r="K109" s="142"/>
      <c r="L109" s="120"/>
      <c r="M109" s="143"/>
      <c r="N109" s="144"/>
      <c r="O109" s="144"/>
      <c r="P109" s="144"/>
      <c r="Q109" s="147"/>
      <c r="R109" s="144"/>
      <c r="S109" s="144"/>
      <c r="T109" s="144"/>
      <c r="U109" s="145"/>
      <c r="V109" s="144"/>
      <c r="W109" s="146"/>
      <c r="X109" s="144"/>
      <c r="Y109" s="143"/>
      <c r="Z109" s="120"/>
      <c r="AA109" s="120"/>
      <c r="AB109" s="120"/>
      <c r="AC109" s="120"/>
      <c r="AD109" s="120"/>
      <c r="AE109" s="146">
        <v>68</v>
      </c>
      <c r="AF109" s="120">
        <v>100500</v>
      </c>
      <c r="AG109" s="120"/>
      <c r="AH109" s="320"/>
      <c r="AI109" s="320"/>
      <c r="AJ109" s="320"/>
      <c r="AK109" s="320"/>
      <c r="AL109" s="28">
        <v>1128</v>
      </c>
      <c r="AM109" s="12">
        <v>1015200</v>
      </c>
      <c r="AN109" s="485">
        <v>487</v>
      </c>
      <c r="AO109" s="12">
        <v>973000</v>
      </c>
      <c r="AP109" s="13">
        <f t="shared" si="6"/>
        <v>2088700</v>
      </c>
      <c r="AQ109" s="3"/>
    </row>
    <row r="110" spans="1:43" ht="13.5" thickBot="1">
      <c r="A110" s="649"/>
      <c r="B110" s="640"/>
      <c r="C110" s="49" t="s">
        <v>94</v>
      </c>
      <c r="D110" s="676"/>
      <c r="E110" s="189">
        <v>3</v>
      </c>
      <c r="F110" s="125">
        <v>9000</v>
      </c>
      <c r="G110" s="125"/>
      <c r="H110" s="125"/>
      <c r="I110" s="194">
        <v>5</v>
      </c>
      <c r="J110" s="125">
        <v>8000</v>
      </c>
      <c r="K110" s="190">
        <v>1</v>
      </c>
      <c r="L110" s="125">
        <v>4000</v>
      </c>
      <c r="M110" s="191"/>
      <c r="N110" s="192"/>
      <c r="O110" s="476">
        <v>5</v>
      </c>
      <c r="P110" s="192">
        <v>10000</v>
      </c>
      <c r="Q110" s="476"/>
      <c r="R110" s="192"/>
      <c r="S110" s="192"/>
      <c r="T110" s="192"/>
      <c r="U110" s="193"/>
      <c r="V110" s="192"/>
      <c r="W110" s="194"/>
      <c r="X110" s="192"/>
      <c r="Y110" s="191"/>
      <c r="Z110" s="125"/>
      <c r="AA110" s="125"/>
      <c r="AB110" s="125"/>
      <c r="AC110" s="125"/>
      <c r="AD110" s="125"/>
      <c r="AE110" s="194">
        <v>102</v>
      </c>
      <c r="AF110" s="125">
        <v>152500</v>
      </c>
      <c r="AG110" s="125"/>
      <c r="AH110" s="323"/>
      <c r="AI110" s="323"/>
      <c r="AJ110" s="323"/>
      <c r="AK110" s="323"/>
      <c r="AL110" s="381">
        <v>4160</v>
      </c>
      <c r="AM110" s="15">
        <v>3744300</v>
      </c>
      <c r="AN110" s="614">
        <v>1857</v>
      </c>
      <c r="AO110" s="15">
        <v>3714500</v>
      </c>
      <c r="AP110" s="93">
        <f t="shared" si="6"/>
        <v>7642300</v>
      </c>
      <c r="AQ110" s="3"/>
    </row>
    <row r="111" spans="1:44" s="400" customFormat="1" ht="13.5" thickBot="1">
      <c r="A111" s="421"/>
      <c r="B111" s="402"/>
      <c r="C111" s="419" t="s">
        <v>124</v>
      </c>
      <c r="D111" s="424"/>
      <c r="E111" s="425">
        <f>SUM(E105:E110)</f>
        <v>5</v>
      </c>
      <c r="F111" s="424">
        <f>SUM(F103:F110)</f>
        <v>19000</v>
      </c>
      <c r="G111" s="424">
        <v>0</v>
      </c>
      <c r="H111" s="424">
        <v>0</v>
      </c>
      <c r="I111" s="430">
        <f>SUM(I110)</f>
        <v>5</v>
      </c>
      <c r="J111" s="424">
        <f>SUM(J110)</f>
        <v>8000</v>
      </c>
      <c r="K111" s="426">
        <f>SUM(K103:K110)</f>
        <v>1</v>
      </c>
      <c r="L111" s="424">
        <f>SUM(L103:L110)</f>
        <v>4000</v>
      </c>
      <c r="M111" s="427">
        <f>SUM(M103:M110)</f>
        <v>0</v>
      </c>
      <c r="N111" s="428">
        <f>SUM(N103:N110)</f>
        <v>0</v>
      </c>
      <c r="O111" s="393">
        <f>SUM(O107:O110)</f>
        <v>5</v>
      </c>
      <c r="P111" s="394">
        <f>SUM(P107:P110)</f>
        <v>10000</v>
      </c>
      <c r="Q111" s="395">
        <f aca="true" t="shared" si="7" ref="Q111:V111">SUM(Q105:Q110)</f>
        <v>0</v>
      </c>
      <c r="R111" s="394">
        <f t="shared" si="7"/>
        <v>0</v>
      </c>
      <c r="S111" s="393">
        <f>SUM(S103:S110)</f>
        <v>1</v>
      </c>
      <c r="T111" s="394">
        <f>SUM(T103:T110)</f>
        <v>13000</v>
      </c>
      <c r="U111" s="429">
        <f t="shared" si="7"/>
        <v>0</v>
      </c>
      <c r="V111" s="428">
        <f t="shared" si="7"/>
        <v>0</v>
      </c>
      <c r="W111" s="430">
        <f>SUM(W103:W110)</f>
        <v>0</v>
      </c>
      <c r="X111" s="428">
        <f>SUM(X103:X110)</f>
        <v>0</v>
      </c>
      <c r="Y111" s="427">
        <f>SUM(Y103:Y110)</f>
        <v>0</v>
      </c>
      <c r="Z111" s="424">
        <f>SUM(Z103:Z110)</f>
        <v>0</v>
      </c>
      <c r="AA111" s="424"/>
      <c r="AB111" s="424"/>
      <c r="AC111" s="392">
        <f>SUM(AC104:AC110)</f>
        <v>0</v>
      </c>
      <c r="AD111" s="392">
        <f>SUM(AD104:AD110)</f>
        <v>0</v>
      </c>
      <c r="AE111" s="397">
        <f>SUM(AE103:AE110)</f>
        <v>602</v>
      </c>
      <c r="AF111" s="392">
        <f>SUM(AF103:AF110)</f>
        <v>903000</v>
      </c>
      <c r="AG111" s="392">
        <f>SUM(AG104:AG110)</f>
        <v>0</v>
      </c>
      <c r="AH111" s="392"/>
      <c r="AI111" s="392"/>
      <c r="AJ111" s="392"/>
      <c r="AK111" s="392"/>
      <c r="AL111" s="397">
        <f>SUM(AL103:AL110)</f>
        <v>20243</v>
      </c>
      <c r="AM111" s="392">
        <f>SUM(AM103:AM110)</f>
        <v>18448300</v>
      </c>
      <c r="AN111" s="482">
        <f>SUM(AN103:AN110)</f>
        <v>9340</v>
      </c>
      <c r="AO111" s="392">
        <f>SUM(AO103:AO110)</f>
        <v>19113400</v>
      </c>
      <c r="AP111" s="618">
        <f>SUM(AP103:AP110)</f>
        <v>38518700</v>
      </c>
      <c r="AQ111" s="495"/>
      <c r="AR111" s="495"/>
    </row>
    <row r="112" spans="1:43" ht="12.75">
      <c r="A112" s="648" t="s">
        <v>118</v>
      </c>
      <c r="B112" s="673" t="s">
        <v>19</v>
      </c>
      <c r="C112" s="18" t="s">
        <v>102</v>
      </c>
      <c r="D112" s="711" t="s">
        <v>157</v>
      </c>
      <c r="E112" s="133">
        <v>6</v>
      </c>
      <c r="F112" s="134">
        <v>24000</v>
      </c>
      <c r="G112" s="134"/>
      <c r="H112" s="134"/>
      <c r="I112" s="134"/>
      <c r="J112" s="134"/>
      <c r="K112" s="135"/>
      <c r="L112" s="134"/>
      <c r="M112" s="136"/>
      <c r="N112" s="137"/>
      <c r="O112" s="137"/>
      <c r="P112" s="137"/>
      <c r="Q112" s="138">
        <v>3</v>
      </c>
      <c r="R112" s="137">
        <v>15000</v>
      </c>
      <c r="S112" s="138"/>
      <c r="T112" s="137"/>
      <c r="U112" s="139"/>
      <c r="V112" s="137"/>
      <c r="W112" s="140"/>
      <c r="X112" s="137"/>
      <c r="Y112" s="136"/>
      <c r="Z112" s="134"/>
      <c r="AA112" s="134"/>
      <c r="AB112" s="134"/>
      <c r="AC112" s="134"/>
      <c r="AD112" s="134"/>
      <c r="AE112" s="135">
        <v>71</v>
      </c>
      <c r="AF112" s="134">
        <v>106500</v>
      </c>
      <c r="AG112" s="134"/>
      <c r="AH112" s="319"/>
      <c r="AI112" s="319"/>
      <c r="AJ112" s="328"/>
      <c r="AK112" s="319"/>
      <c r="AL112" s="373">
        <v>1955</v>
      </c>
      <c r="AM112" s="19">
        <v>1759200</v>
      </c>
      <c r="AN112" s="491">
        <v>696</v>
      </c>
      <c r="AO112" s="19">
        <v>1391000</v>
      </c>
      <c r="AP112" s="94">
        <f t="shared" si="6"/>
        <v>3295700</v>
      </c>
      <c r="AQ112" s="3"/>
    </row>
    <row r="113" spans="1:43" ht="12.75">
      <c r="A113" s="648"/>
      <c r="B113" s="639"/>
      <c r="C113" s="18" t="s">
        <v>101</v>
      </c>
      <c r="D113" s="712"/>
      <c r="E113" s="133"/>
      <c r="F113" s="134"/>
      <c r="G113" s="134"/>
      <c r="H113" s="134"/>
      <c r="I113" s="134"/>
      <c r="J113" s="134"/>
      <c r="K113" s="135"/>
      <c r="L113" s="134"/>
      <c r="M113" s="136"/>
      <c r="N113" s="137"/>
      <c r="O113" s="137"/>
      <c r="P113" s="137"/>
      <c r="Q113" s="138"/>
      <c r="R113" s="137"/>
      <c r="S113" s="138"/>
      <c r="T113" s="137"/>
      <c r="U113" s="139"/>
      <c r="V113" s="137"/>
      <c r="W113" s="140"/>
      <c r="X113" s="137"/>
      <c r="Y113" s="136"/>
      <c r="Z113" s="134"/>
      <c r="AA113" s="140"/>
      <c r="AB113" s="134"/>
      <c r="AC113" s="140"/>
      <c r="AD113" s="134"/>
      <c r="AE113" s="135"/>
      <c r="AF113" s="134"/>
      <c r="AG113" s="134"/>
      <c r="AH113" s="319"/>
      <c r="AI113" s="319"/>
      <c r="AJ113" s="328"/>
      <c r="AK113" s="319"/>
      <c r="AL113" s="373">
        <v>1681</v>
      </c>
      <c r="AM113" s="19">
        <v>1512900</v>
      </c>
      <c r="AN113" s="492">
        <v>636</v>
      </c>
      <c r="AO113" s="19">
        <v>1271000</v>
      </c>
      <c r="AP113" s="13">
        <f t="shared" si="6"/>
        <v>2783900</v>
      </c>
      <c r="AQ113" s="3"/>
    </row>
    <row r="114" spans="1:43" ht="12.75">
      <c r="A114" s="648"/>
      <c r="B114" s="639"/>
      <c r="C114" s="20" t="s">
        <v>103</v>
      </c>
      <c r="D114" s="712"/>
      <c r="E114" s="141">
        <v>1</v>
      </c>
      <c r="F114" s="120">
        <v>5000</v>
      </c>
      <c r="G114" s="120"/>
      <c r="H114" s="120"/>
      <c r="I114" s="120"/>
      <c r="J114" s="120"/>
      <c r="K114" s="142"/>
      <c r="L114" s="120"/>
      <c r="M114" s="143">
        <v>1</v>
      </c>
      <c r="N114" s="144">
        <v>5000</v>
      </c>
      <c r="O114" s="147">
        <v>1</v>
      </c>
      <c r="P114" s="144">
        <v>2000</v>
      </c>
      <c r="Q114" s="147"/>
      <c r="R114" s="144"/>
      <c r="S114" s="147"/>
      <c r="T114" s="144"/>
      <c r="U114" s="145"/>
      <c r="V114" s="144"/>
      <c r="W114" s="146"/>
      <c r="X114" s="144"/>
      <c r="Y114" s="143"/>
      <c r="Z114" s="120"/>
      <c r="AA114" s="146"/>
      <c r="AB114" s="120"/>
      <c r="AC114" s="120"/>
      <c r="AD114" s="120"/>
      <c r="AE114" s="142">
        <v>71</v>
      </c>
      <c r="AF114" s="120">
        <v>104500</v>
      </c>
      <c r="AG114" s="120"/>
      <c r="AH114" s="320"/>
      <c r="AI114" s="320"/>
      <c r="AJ114" s="329"/>
      <c r="AK114" s="320"/>
      <c r="AL114" s="374">
        <v>1833</v>
      </c>
      <c r="AM114" s="12">
        <v>1649400</v>
      </c>
      <c r="AN114" s="487">
        <v>953</v>
      </c>
      <c r="AO114" s="12">
        <v>1905500</v>
      </c>
      <c r="AP114" s="13">
        <f t="shared" si="6"/>
        <v>3671400</v>
      </c>
      <c r="AQ114" s="3"/>
    </row>
    <row r="115" spans="1:43" ht="12.75">
      <c r="A115" s="648"/>
      <c r="B115" s="639"/>
      <c r="C115" s="20" t="s">
        <v>104</v>
      </c>
      <c r="D115" s="712"/>
      <c r="E115" s="141">
        <v>6</v>
      </c>
      <c r="F115" s="120">
        <v>30000</v>
      </c>
      <c r="G115" s="120"/>
      <c r="H115" s="120"/>
      <c r="I115" s="120"/>
      <c r="J115" s="120"/>
      <c r="K115" s="142"/>
      <c r="L115" s="120"/>
      <c r="M115" s="143"/>
      <c r="N115" s="144"/>
      <c r="O115" s="147">
        <v>1</v>
      </c>
      <c r="P115" s="144">
        <v>5000</v>
      </c>
      <c r="Q115" s="147">
        <v>1</v>
      </c>
      <c r="R115" s="144">
        <v>5000</v>
      </c>
      <c r="S115" s="147"/>
      <c r="T115" s="144"/>
      <c r="U115" s="145"/>
      <c r="V115" s="144"/>
      <c r="W115" s="146"/>
      <c r="X115" s="144"/>
      <c r="Y115" s="143"/>
      <c r="Z115" s="120"/>
      <c r="AA115" s="120"/>
      <c r="AB115" s="120"/>
      <c r="AC115" s="120"/>
      <c r="AD115" s="120"/>
      <c r="AE115" s="142">
        <v>53</v>
      </c>
      <c r="AF115" s="120">
        <v>79500</v>
      </c>
      <c r="AG115" s="120"/>
      <c r="AH115" s="320"/>
      <c r="AI115" s="320"/>
      <c r="AJ115" s="329"/>
      <c r="AK115" s="320"/>
      <c r="AL115" s="374">
        <v>2959</v>
      </c>
      <c r="AM115" s="12">
        <v>2662800</v>
      </c>
      <c r="AN115" s="487">
        <v>1384</v>
      </c>
      <c r="AO115" s="12">
        <v>2767000</v>
      </c>
      <c r="AP115" s="13">
        <f t="shared" si="6"/>
        <v>5549300</v>
      </c>
      <c r="AQ115" s="3"/>
    </row>
    <row r="116" spans="1:43" ht="12.75">
      <c r="A116" s="648"/>
      <c r="B116" s="639"/>
      <c r="C116" s="20" t="s">
        <v>105</v>
      </c>
      <c r="D116" s="712"/>
      <c r="E116" s="141">
        <v>9</v>
      </c>
      <c r="F116" s="120">
        <v>33500</v>
      </c>
      <c r="G116" s="120"/>
      <c r="H116" s="120"/>
      <c r="I116" s="120"/>
      <c r="J116" s="120"/>
      <c r="K116" s="142"/>
      <c r="L116" s="120"/>
      <c r="M116" s="143"/>
      <c r="N116" s="144"/>
      <c r="O116" s="147">
        <v>1</v>
      </c>
      <c r="P116" s="144">
        <v>10000</v>
      </c>
      <c r="Q116" s="147"/>
      <c r="R116" s="144"/>
      <c r="S116" s="147"/>
      <c r="T116" s="144"/>
      <c r="U116" s="145"/>
      <c r="V116" s="144"/>
      <c r="W116" s="146"/>
      <c r="X116" s="144"/>
      <c r="Y116" s="143"/>
      <c r="Z116" s="120"/>
      <c r="AA116" s="120"/>
      <c r="AB116" s="120"/>
      <c r="AC116" s="120"/>
      <c r="AD116" s="120"/>
      <c r="AE116" s="142">
        <v>60</v>
      </c>
      <c r="AF116" s="120">
        <v>90000</v>
      </c>
      <c r="AG116" s="120"/>
      <c r="AH116" s="320"/>
      <c r="AI116" s="320"/>
      <c r="AJ116" s="329"/>
      <c r="AK116" s="320"/>
      <c r="AL116" s="374">
        <v>1842</v>
      </c>
      <c r="AM116" s="12">
        <v>1657500</v>
      </c>
      <c r="AN116" s="487">
        <v>745</v>
      </c>
      <c r="AO116" s="12">
        <v>1489500</v>
      </c>
      <c r="AP116" s="13">
        <f t="shared" si="6"/>
        <v>3280500</v>
      </c>
      <c r="AQ116" s="3"/>
    </row>
    <row r="117" spans="1:43" ht="12.75">
      <c r="A117" s="648"/>
      <c r="B117" s="639"/>
      <c r="C117" s="20" t="s">
        <v>107</v>
      </c>
      <c r="D117" s="712"/>
      <c r="E117" s="141">
        <v>1</v>
      </c>
      <c r="F117" s="120">
        <v>5000</v>
      </c>
      <c r="G117" s="120"/>
      <c r="H117" s="120"/>
      <c r="I117" s="120"/>
      <c r="J117" s="120"/>
      <c r="K117" s="142"/>
      <c r="L117" s="120"/>
      <c r="M117" s="143"/>
      <c r="N117" s="144"/>
      <c r="O117" s="147"/>
      <c r="P117" s="144"/>
      <c r="Q117" s="147"/>
      <c r="R117" s="144"/>
      <c r="S117" s="147"/>
      <c r="T117" s="144"/>
      <c r="U117" s="145"/>
      <c r="V117" s="144"/>
      <c r="W117" s="146"/>
      <c r="X117" s="144"/>
      <c r="Y117" s="143"/>
      <c r="Z117" s="120"/>
      <c r="AA117" s="120"/>
      <c r="AB117" s="120"/>
      <c r="AC117" s="146"/>
      <c r="AD117" s="120"/>
      <c r="AE117" s="142">
        <v>105</v>
      </c>
      <c r="AF117" s="120">
        <v>157500</v>
      </c>
      <c r="AG117" s="120"/>
      <c r="AH117" s="320"/>
      <c r="AI117" s="320"/>
      <c r="AJ117" s="329"/>
      <c r="AK117" s="320"/>
      <c r="AL117" s="374">
        <v>1596</v>
      </c>
      <c r="AM117" s="12">
        <v>1436400</v>
      </c>
      <c r="AN117" s="487">
        <v>600</v>
      </c>
      <c r="AO117" s="12">
        <v>1199000</v>
      </c>
      <c r="AP117" s="13">
        <f t="shared" si="6"/>
        <v>2797900</v>
      </c>
      <c r="AQ117" s="3"/>
    </row>
    <row r="118" spans="1:43" ht="12.75">
      <c r="A118" s="648"/>
      <c r="B118" s="639"/>
      <c r="C118" s="51" t="s">
        <v>108</v>
      </c>
      <c r="D118" s="712"/>
      <c r="E118" s="141">
        <v>1</v>
      </c>
      <c r="F118" s="120">
        <v>5000</v>
      </c>
      <c r="G118" s="120"/>
      <c r="H118" s="120"/>
      <c r="I118" s="120"/>
      <c r="J118" s="120"/>
      <c r="K118" s="142"/>
      <c r="L118" s="120"/>
      <c r="M118" s="143"/>
      <c r="N118" s="144"/>
      <c r="O118" s="147"/>
      <c r="P118" s="144"/>
      <c r="Q118" s="147"/>
      <c r="R118" s="144"/>
      <c r="S118" s="147"/>
      <c r="T118" s="144"/>
      <c r="U118" s="145"/>
      <c r="V118" s="144"/>
      <c r="W118" s="146"/>
      <c r="X118" s="144"/>
      <c r="Y118" s="143"/>
      <c r="Z118" s="120"/>
      <c r="AA118" s="120"/>
      <c r="AB118" s="120"/>
      <c r="AC118" s="120"/>
      <c r="AD118" s="120"/>
      <c r="AE118" s="142">
        <v>90</v>
      </c>
      <c r="AF118" s="120">
        <v>133500</v>
      </c>
      <c r="AG118" s="120"/>
      <c r="AH118" s="320"/>
      <c r="AI118" s="320"/>
      <c r="AJ118" s="329"/>
      <c r="AK118" s="320"/>
      <c r="AL118" s="374">
        <v>1477</v>
      </c>
      <c r="AM118" s="12">
        <v>1342800</v>
      </c>
      <c r="AN118" s="487">
        <v>508</v>
      </c>
      <c r="AO118" s="12">
        <v>1036500</v>
      </c>
      <c r="AP118" s="13">
        <f t="shared" si="6"/>
        <v>2517800</v>
      </c>
      <c r="AQ118" s="3"/>
    </row>
    <row r="119" spans="1:43" ht="12.75">
      <c r="A119" s="648"/>
      <c r="B119" s="639"/>
      <c r="C119" s="52" t="s">
        <v>106</v>
      </c>
      <c r="D119" s="712"/>
      <c r="E119" s="141">
        <v>1</v>
      </c>
      <c r="F119" s="120">
        <v>5000</v>
      </c>
      <c r="G119" s="120"/>
      <c r="H119" s="120"/>
      <c r="I119" s="120"/>
      <c r="J119" s="120"/>
      <c r="K119" s="142"/>
      <c r="L119" s="120"/>
      <c r="M119" s="143"/>
      <c r="N119" s="144"/>
      <c r="O119" s="147"/>
      <c r="P119" s="144"/>
      <c r="Q119" s="147"/>
      <c r="R119" s="144"/>
      <c r="S119" s="147"/>
      <c r="T119" s="144"/>
      <c r="U119" s="145"/>
      <c r="V119" s="144"/>
      <c r="W119" s="146"/>
      <c r="X119" s="144"/>
      <c r="Y119" s="143"/>
      <c r="Z119" s="120"/>
      <c r="AA119" s="120"/>
      <c r="AB119" s="120"/>
      <c r="AC119" s="120"/>
      <c r="AD119" s="120"/>
      <c r="AE119" s="142">
        <v>69</v>
      </c>
      <c r="AF119" s="120">
        <v>103500</v>
      </c>
      <c r="AG119" s="120"/>
      <c r="AH119" s="320"/>
      <c r="AI119" s="320"/>
      <c r="AJ119" s="329"/>
      <c r="AK119" s="320"/>
      <c r="AL119" s="374">
        <v>1378</v>
      </c>
      <c r="AM119" s="12">
        <v>1240200</v>
      </c>
      <c r="AN119" s="487">
        <v>632</v>
      </c>
      <c r="AO119" s="12">
        <v>1263000</v>
      </c>
      <c r="AP119" s="13">
        <f t="shared" si="6"/>
        <v>2611700</v>
      </c>
      <c r="AQ119" s="3"/>
    </row>
    <row r="120" spans="1:43" ht="12.75">
      <c r="A120" s="648"/>
      <c r="B120" s="639"/>
      <c r="C120" s="51" t="s">
        <v>109</v>
      </c>
      <c r="D120" s="712"/>
      <c r="E120" s="141"/>
      <c r="F120" s="120"/>
      <c r="G120" s="120"/>
      <c r="H120" s="120"/>
      <c r="I120" s="120"/>
      <c r="J120" s="120"/>
      <c r="K120" s="142"/>
      <c r="L120" s="120"/>
      <c r="M120" s="143">
        <v>4</v>
      </c>
      <c r="N120" s="144">
        <v>6000</v>
      </c>
      <c r="O120" s="147"/>
      <c r="P120" s="144"/>
      <c r="Q120" s="147"/>
      <c r="R120" s="144"/>
      <c r="S120" s="147"/>
      <c r="T120" s="144"/>
      <c r="U120" s="145"/>
      <c r="V120" s="144"/>
      <c r="W120" s="146"/>
      <c r="X120" s="144"/>
      <c r="Y120" s="143"/>
      <c r="Z120" s="120"/>
      <c r="AA120" s="120"/>
      <c r="AB120" s="120"/>
      <c r="AC120" s="329"/>
      <c r="AD120" s="320"/>
      <c r="AE120" s="142">
        <v>51</v>
      </c>
      <c r="AF120" s="120">
        <v>76500</v>
      </c>
      <c r="AG120" s="120"/>
      <c r="AH120" s="320"/>
      <c r="AI120" s="320"/>
      <c r="AJ120" s="329"/>
      <c r="AK120" s="320"/>
      <c r="AL120" s="374">
        <v>4129</v>
      </c>
      <c r="AM120" s="12">
        <v>3716400</v>
      </c>
      <c r="AN120" s="488">
        <v>1481</v>
      </c>
      <c r="AO120" s="12">
        <v>2962000</v>
      </c>
      <c r="AP120" s="13">
        <f t="shared" si="6"/>
        <v>6760900</v>
      </c>
      <c r="AQ120" s="3"/>
    </row>
    <row r="121" spans="1:43" ht="12.75">
      <c r="A121" s="648"/>
      <c r="B121" s="639"/>
      <c r="C121" s="51" t="s">
        <v>72</v>
      </c>
      <c r="D121" s="712"/>
      <c r="E121" s="141"/>
      <c r="F121" s="120"/>
      <c r="G121" s="120"/>
      <c r="H121" s="120"/>
      <c r="I121" s="120"/>
      <c r="J121" s="120"/>
      <c r="K121" s="142"/>
      <c r="L121" s="120"/>
      <c r="M121" s="143"/>
      <c r="N121" s="144"/>
      <c r="O121" s="147"/>
      <c r="P121" s="144"/>
      <c r="Q121" s="147"/>
      <c r="R121" s="144"/>
      <c r="S121" s="147"/>
      <c r="T121" s="144"/>
      <c r="U121" s="145"/>
      <c r="V121" s="144"/>
      <c r="W121" s="146"/>
      <c r="X121" s="144"/>
      <c r="Y121" s="143"/>
      <c r="Z121" s="120"/>
      <c r="AA121" s="120"/>
      <c r="AB121" s="120"/>
      <c r="AC121" s="120"/>
      <c r="AD121" s="120"/>
      <c r="AE121" s="142">
        <v>67</v>
      </c>
      <c r="AF121" s="120">
        <v>100000</v>
      </c>
      <c r="AG121" s="120"/>
      <c r="AH121" s="320"/>
      <c r="AI121" s="320"/>
      <c r="AJ121" s="329"/>
      <c r="AK121" s="320"/>
      <c r="AL121" s="374">
        <v>1627</v>
      </c>
      <c r="AM121" s="12">
        <v>1464300</v>
      </c>
      <c r="AN121" s="487">
        <v>630</v>
      </c>
      <c r="AO121" s="12">
        <v>1260500</v>
      </c>
      <c r="AP121" s="13">
        <f t="shared" si="6"/>
        <v>2824800</v>
      </c>
      <c r="AQ121" s="3"/>
    </row>
    <row r="122" spans="1:43" ht="12.75">
      <c r="A122" s="648"/>
      <c r="B122" s="639"/>
      <c r="C122" s="51" t="s">
        <v>112</v>
      </c>
      <c r="D122" s="712"/>
      <c r="E122" s="141"/>
      <c r="F122" s="120"/>
      <c r="G122" s="120"/>
      <c r="H122" s="120"/>
      <c r="I122" s="120"/>
      <c r="J122" s="120"/>
      <c r="K122" s="142"/>
      <c r="L122" s="120"/>
      <c r="M122" s="143"/>
      <c r="N122" s="144"/>
      <c r="O122" s="147"/>
      <c r="P122" s="144"/>
      <c r="Q122" s="147"/>
      <c r="R122" s="144"/>
      <c r="S122" s="147">
        <v>1</v>
      </c>
      <c r="T122" s="144">
        <v>5000</v>
      </c>
      <c r="U122" s="145"/>
      <c r="V122" s="144"/>
      <c r="W122" s="146"/>
      <c r="X122" s="144"/>
      <c r="Y122" s="143"/>
      <c r="Z122" s="120"/>
      <c r="AA122" s="120"/>
      <c r="AB122" s="120"/>
      <c r="AC122" s="120"/>
      <c r="AD122" s="120"/>
      <c r="AE122" s="142">
        <v>64</v>
      </c>
      <c r="AF122" s="120">
        <v>96000</v>
      </c>
      <c r="AG122" s="120"/>
      <c r="AH122" s="320"/>
      <c r="AI122" s="320"/>
      <c r="AJ122" s="329"/>
      <c r="AK122" s="320"/>
      <c r="AL122" s="374">
        <v>2228</v>
      </c>
      <c r="AM122" s="12">
        <v>2005200</v>
      </c>
      <c r="AN122" s="487">
        <v>1168</v>
      </c>
      <c r="AO122" s="12">
        <v>2336500</v>
      </c>
      <c r="AP122" s="13">
        <f t="shared" si="6"/>
        <v>4442700</v>
      </c>
      <c r="AQ122" s="3"/>
    </row>
    <row r="123" spans="1:43" s="591" customFormat="1" ht="12.75">
      <c r="A123" s="648"/>
      <c r="B123" s="639"/>
      <c r="C123" s="592" t="s">
        <v>110</v>
      </c>
      <c r="D123" s="712"/>
      <c r="E123" s="593"/>
      <c r="F123" s="594"/>
      <c r="G123" s="594"/>
      <c r="H123" s="594"/>
      <c r="I123" s="594"/>
      <c r="J123" s="594"/>
      <c r="K123" s="596"/>
      <c r="L123" s="594"/>
      <c r="M123" s="597"/>
      <c r="N123" s="598"/>
      <c r="O123" s="609"/>
      <c r="P123" s="598"/>
      <c r="Q123" s="609"/>
      <c r="R123" s="598"/>
      <c r="S123" s="609"/>
      <c r="T123" s="598"/>
      <c r="U123" s="599"/>
      <c r="V123" s="598"/>
      <c r="W123" s="595"/>
      <c r="X123" s="598"/>
      <c r="Y123" s="597"/>
      <c r="Z123" s="594"/>
      <c r="AA123" s="594"/>
      <c r="AB123" s="594"/>
      <c r="AC123" s="594"/>
      <c r="AD123" s="594"/>
      <c r="AE123" s="596">
        <v>66</v>
      </c>
      <c r="AF123" s="594">
        <v>98500</v>
      </c>
      <c r="AG123" s="594"/>
      <c r="AH123" s="601"/>
      <c r="AI123" s="601"/>
      <c r="AJ123" s="600"/>
      <c r="AK123" s="601"/>
      <c r="AL123" s="607">
        <v>3364</v>
      </c>
      <c r="AM123" s="601">
        <v>3027300</v>
      </c>
      <c r="AN123" s="610">
        <v>1226</v>
      </c>
      <c r="AO123" s="601">
        <v>2452000</v>
      </c>
      <c r="AP123" s="623">
        <f t="shared" si="6"/>
        <v>5577800</v>
      </c>
      <c r="AQ123" s="590"/>
    </row>
    <row r="124" spans="1:43" ht="12.75">
      <c r="A124" s="648"/>
      <c r="B124" s="639"/>
      <c r="C124" s="18" t="s">
        <v>111</v>
      </c>
      <c r="D124" s="712"/>
      <c r="E124" s="141">
        <v>1</v>
      </c>
      <c r="F124" s="120">
        <v>5000</v>
      </c>
      <c r="G124" s="120"/>
      <c r="H124" s="120"/>
      <c r="I124" s="120"/>
      <c r="J124" s="120"/>
      <c r="K124" s="142"/>
      <c r="L124" s="120"/>
      <c r="M124" s="143"/>
      <c r="N124" s="144"/>
      <c r="O124" s="147"/>
      <c r="P124" s="144">
        <v>5000</v>
      </c>
      <c r="Q124" s="147"/>
      <c r="R124" s="144"/>
      <c r="S124" s="147"/>
      <c r="T124" s="144"/>
      <c r="U124" s="145"/>
      <c r="V124" s="144"/>
      <c r="W124" s="146"/>
      <c r="X124" s="144"/>
      <c r="Y124" s="143"/>
      <c r="Z124" s="120"/>
      <c r="AA124" s="120"/>
      <c r="AB124" s="120"/>
      <c r="AC124" s="146"/>
      <c r="AD124" s="120"/>
      <c r="AE124" s="142">
        <v>66</v>
      </c>
      <c r="AF124" s="120">
        <v>99000</v>
      </c>
      <c r="AG124" s="120"/>
      <c r="AH124" s="320"/>
      <c r="AI124" s="320"/>
      <c r="AJ124" s="329"/>
      <c r="AK124" s="320"/>
      <c r="AL124" s="374">
        <v>1881</v>
      </c>
      <c r="AM124" s="12">
        <v>1693200</v>
      </c>
      <c r="AN124" s="488">
        <v>747</v>
      </c>
      <c r="AO124" s="12">
        <v>1493500</v>
      </c>
      <c r="AP124" s="13">
        <f t="shared" si="6"/>
        <v>3295700</v>
      </c>
      <c r="AQ124" s="3"/>
    </row>
    <row r="125" spans="1:43" ht="12.75">
      <c r="A125" s="648"/>
      <c r="B125" s="639"/>
      <c r="C125" s="21" t="s">
        <v>113</v>
      </c>
      <c r="D125" s="712"/>
      <c r="E125" s="148">
        <v>1</v>
      </c>
      <c r="F125" s="149">
        <v>5000</v>
      </c>
      <c r="G125" s="149"/>
      <c r="H125" s="149"/>
      <c r="I125" s="149"/>
      <c r="J125" s="149"/>
      <c r="K125" s="150"/>
      <c r="L125" s="149"/>
      <c r="M125" s="151"/>
      <c r="N125" s="152"/>
      <c r="O125" s="160"/>
      <c r="P125" s="152"/>
      <c r="Q125" s="160"/>
      <c r="R125" s="152"/>
      <c r="S125" s="160"/>
      <c r="T125" s="152"/>
      <c r="U125" s="153"/>
      <c r="V125" s="152"/>
      <c r="W125" s="154"/>
      <c r="X125" s="152"/>
      <c r="Y125" s="151"/>
      <c r="Z125" s="149"/>
      <c r="AA125" s="149"/>
      <c r="AB125" s="149"/>
      <c r="AC125" s="149"/>
      <c r="AD125" s="149"/>
      <c r="AE125" s="150">
        <v>39</v>
      </c>
      <c r="AF125" s="149">
        <v>58500</v>
      </c>
      <c r="AG125" s="149"/>
      <c r="AH125" s="149"/>
      <c r="AI125" s="149"/>
      <c r="AJ125" s="154"/>
      <c r="AK125" s="149"/>
      <c r="AL125" s="382">
        <v>1117</v>
      </c>
      <c r="AM125" s="364">
        <v>1005300</v>
      </c>
      <c r="AN125" s="493">
        <v>493</v>
      </c>
      <c r="AO125" s="22">
        <v>985500</v>
      </c>
      <c r="AP125" s="13">
        <f t="shared" si="6"/>
        <v>2054300</v>
      </c>
      <c r="AQ125" s="3"/>
    </row>
    <row r="126" spans="1:43" ht="13.5" thickBot="1">
      <c r="A126" s="649"/>
      <c r="B126" s="640"/>
      <c r="C126" s="49" t="s">
        <v>131</v>
      </c>
      <c r="D126" s="713"/>
      <c r="E126" s="202"/>
      <c r="F126" s="203"/>
      <c r="G126" s="203"/>
      <c r="H126" s="203"/>
      <c r="I126" s="203"/>
      <c r="J126" s="203"/>
      <c r="K126" s="204"/>
      <c r="L126" s="203"/>
      <c r="M126" s="205"/>
      <c r="N126" s="206"/>
      <c r="O126" s="207"/>
      <c r="P126" s="206"/>
      <c r="Q126" s="207"/>
      <c r="R126" s="206"/>
      <c r="S126" s="207"/>
      <c r="T126" s="206"/>
      <c r="U126" s="208"/>
      <c r="V126" s="206"/>
      <c r="W126" s="209"/>
      <c r="X126" s="206"/>
      <c r="Y126" s="205"/>
      <c r="Z126" s="203"/>
      <c r="AA126" s="203"/>
      <c r="AB126" s="203"/>
      <c r="AC126" s="203"/>
      <c r="AD126" s="203"/>
      <c r="AE126" s="204">
        <v>59</v>
      </c>
      <c r="AF126" s="203">
        <v>87500</v>
      </c>
      <c r="AG126" s="203"/>
      <c r="AH126" s="365"/>
      <c r="AI126" s="365"/>
      <c r="AJ126" s="366"/>
      <c r="AK126" s="365"/>
      <c r="AL126" s="383">
        <v>930</v>
      </c>
      <c r="AM126" s="97">
        <v>837000</v>
      </c>
      <c r="AN126" s="494">
        <v>327</v>
      </c>
      <c r="AO126" s="98">
        <v>653000</v>
      </c>
      <c r="AP126" s="93">
        <f t="shared" si="6"/>
        <v>1577500</v>
      </c>
      <c r="AQ126" s="3"/>
    </row>
    <row r="127" spans="1:44" s="400" customFormat="1" ht="13.5" thickBot="1">
      <c r="A127" s="498"/>
      <c r="B127" s="499"/>
      <c r="C127" s="511" t="s">
        <v>124</v>
      </c>
      <c r="D127" s="512"/>
      <c r="E127" s="513">
        <f>SUM(E112:E126)</f>
        <v>27</v>
      </c>
      <c r="F127" s="512">
        <f>SUM(F112:F126)</f>
        <v>117500</v>
      </c>
      <c r="G127" s="512">
        <v>0</v>
      </c>
      <c r="H127" s="512">
        <v>0</v>
      </c>
      <c r="I127" s="512"/>
      <c r="J127" s="512"/>
      <c r="K127" s="514">
        <f>SUM(K112:K126)</f>
        <v>0</v>
      </c>
      <c r="L127" s="512">
        <f>SUM(L112:L126)</f>
        <v>0</v>
      </c>
      <c r="M127" s="515">
        <f>SUM(M114:M126)</f>
        <v>5</v>
      </c>
      <c r="N127" s="516">
        <f>SUM(N114:N126)</f>
        <v>11000</v>
      </c>
      <c r="O127" s="517">
        <f>SUM(O114:O126)</f>
        <v>3</v>
      </c>
      <c r="P127" s="516">
        <f>SUM(P114:P126)</f>
        <v>22000</v>
      </c>
      <c r="Q127" s="518">
        <f>SUM(Q112:Q126)</f>
        <v>4</v>
      </c>
      <c r="R127" s="433">
        <f>SUM(R112:R126)</f>
        <v>20000</v>
      </c>
      <c r="S127" s="502">
        <f>SUM(S121:S126)</f>
        <v>1</v>
      </c>
      <c r="T127" s="503">
        <f>SUM(T121:T126)</f>
        <v>5000</v>
      </c>
      <c r="U127" s="519">
        <f>SUM(U123:U126)</f>
        <v>0</v>
      </c>
      <c r="V127" s="516">
        <f>SUM(V123:V126)</f>
        <v>0</v>
      </c>
      <c r="W127" s="520">
        <f>SUM(W112:W126)</f>
        <v>0</v>
      </c>
      <c r="X127" s="516">
        <f>SUM(X112:X126)</f>
        <v>0</v>
      </c>
      <c r="Y127" s="515">
        <f aca="true" t="shared" si="8" ref="Y127:AD127">SUM(Y113:Y126)</f>
        <v>0</v>
      </c>
      <c r="Z127" s="512">
        <f t="shared" si="8"/>
        <v>0</v>
      </c>
      <c r="AA127" s="521">
        <f t="shared" si="8"/>
        <v>0</v>
      </c>
      <c r="AB127" s="512">
        <f t="shared" si="8"/>
        <v>0</v>
      </c>
      <c r="AC127" s="520">
        <f t="shared" si="8"/>
        <v>0</v>
      </c>
      <c r="AD127" s="512">
        <f t="shared" si="8"/>
        <v>0</v>
      </c>
      <c r="AE127" s="520">
        <f>SUM(AE112:AE126)</f>
        <v>931</v>
      </c>
      <c r="AF127" s="512">
        <f>SUM(AF112:AF126)</f>
        <v>1391000</v>
      </c>
      <c r="AG127" s="512"/>
      <c r="AH127" s="434"/>
      <c r="AI127" s="434"/>
      <c r="AJ127" s="434">
        <f>SUM(AJ120:AJ126)</f>
        <v>0</v>
      </c>
      <c r="AK127" s="434">
        <f>SUM(AK120:AK126)</f>
        <v>0</v>
      </c>
      <c r="AL127" s="490">
        <f>SUM(AL112:AL126)</f>
        <v>29997</v>
      </c>
      <c r="AM127" s="522">
        <f>SUM(AM112:AM126)</f>
        <v>27009900</v>
      </c>
      <c r="AN127" s="523">
        <f>SUM(AN112:AN126)</f>
        <v>12226</v>
      </c>
      <c r="AO127" s="434">
        <f>SUM(AO112:AO126)</f>
        <v>24465500</v>
      </c>
      <c r="AP127" s="524">
        <f>SUM(AP112:AP126)</f>
        <v>53041900</v>
      </c>
      <c r="AQ127" s="495"/>
      <c r="AR127" s="495"/>
    </row>
    <row r="128" spans="1:42" ht="13.5" customHeight="1" thickTop="1">
      <c r="A128" s="38"/>
      <c r="B128" s="38"/>
      <c r="C128" s="55"/>
      <c r="D128" s="40"/>
      <c r="E128" s="168"/>
      <c r="F128" s="169"/>
      <c r="G128" s="169"/>
      <c r="H128" s="169"/>
      <c r="I128" s="169"/>
      <c r="J128" s="169"/>
      <c r="K128" s="170"/>
      <c r="L128" s="169"/>
      <c r="M128" s="171"/>
      <c r="N128" s="172"/>
      <c r="O128" s="172"/>
      <c r="P128" s="172"/>
      <c r="Q128" s="172"/>
      <c r="R128" s="172"/>
      <c r="S128" s="172"/>
      <c r="T128" s="172"/>
      <c r="U128" s="173"/>
      <c r="V128" s="172"/>
      <c r="W128" s="174"/>
      <c r="X128" s="172"/>
      <c r="Y128" s="171"/>
      <c r="Z128" s="169"/>
      <c r="AA128" s="221"/>
      <c r="AB128" s="169"/>
      <c r="AC128" s="174"/>
      <c r="AD128" s="169"/>
      <c r="AE128" s="174"/>
      <c r="AF128" s="169"/>
      <c r="AG128" s="169"/>
      <c r="AH128" s="169"/>
      <c r="AI128" s="169"/>
      <c r="AJ128" s="169"/>
      <c r="AK128" s="169"/>
      <c r="AL128" s="40"/>
      <c r="AM128" s="40"/>
      <c r="AN128" s="40"/>
      <c r="AO128" s="40"/>
      <c r="AP128" s="41"/>
    </row>
    <row r="129" spans="1:48" ht="13.5" customHeight="1">
      <c r="A129" s="42"/>
      <c r="B129" s="42"/>
      <c r="C129" s="302"/>
      <c r="D129" s="44"/>
      <c r="E129" s="175"/>
      <c r="F129" s="176"/>
      <c r="G129" s="176"/>
      <c r="H129" s="176"/>
      <c r="I129" s="176"/>
      <c r="J129" s="176"/>
      <c r="K129" s="177"/>
      <c r="L129" s="176"/>
      <c r="M129" s="178"/>
      <c r="N129" s="179"/>
      <c r="O129" s="179"/>
      <c r="P129" s="179"/>
      <c r="Q129" s="179"/>
      <c r="R129" s="179"/>
      <c r="S129" s="179"/>
      <c r="T129" s="179"/>
      <c r="U129" s="180"/>
      <c r="V129" s="179"/>
      <c r="W129" s="181"/>
      <c r="X129" s="179"/>
      <c r="Y129" s="178"/>
      <c r="Z129" s="176"/>
      <c r="AA129" s="303"/>
      <c r="AB129" s="176"/>
      <c r="AC129" s="181"/>
      <c r="AD129" s="176"/>
      <c r="AE129" s="181"/>
      <c r="AF129" s="176"/>
      <c r="AG129" s="176"/>
      <c r="AH129" s="176"/>
      <c r="AI129" s="176"/>
      <c r="AJ129" s="176"/>
      <c r="AK129" s="176"/>
      <c r="AL129" s="44"/>
      <c r="AM129" s="44"/>
      <c r="AN129" s="44"/>
      <c r="AO129" s="44"/>
      <c r="AP129" s="45"/>
      <c r="AQ129" s="470"/>
      <c r="AR129" s="470"/>
      <c r="AS129" s="470"/>
      <c r="AT129" s="470"/>
      <c r="AU129" s="470"/>
      <c r="AV129" s="470"/>
    </row>
    <row r="130" spans="1:48" ht="13.5" customHeight="1">
      <c r="A130" s="42"/>
      <c r="B130" s="42"/>
      <c r="C130" s="302"/>
      <c r="D130" s="44"/>
      <c r="E130" s="175"/>
      <c r="F130" s="176"/>
      <c r="G130" s="176"/>
      <c r="H130" s="176"/>
      <c r="I130" s="176"/>
      <c r="J130" s="176"/>
      <c r="K130" s="177"/>
      <c r="L130" s="176"/>
      <c r="M130" s="178"/>
      <c r="N130" s="179"/>
      <c r="O130" s="179"/>
      <c r="P130" s="179"/>
      <c r="Q130" s="179"/>
      <c r="R130" s="179"/>
      <c r="S130" s="179"/>
      <c r="T130" s="179"/>
      <c r="U130" s="180"/>
      <c r="V130" s="179"/>
      <c r="W130" s="181"/>
      <c r="X130" s="179"/>
      <c r="Y130" s="178"/>
      <c r="Z130" s="176"/>
      <c r="AA130" s="303"/>
      <c r="AB130" s="176"/>
      <c r="AC130" s="181"/>
      <c r="AD130" s="176"/>
      <c r="AE130" s="181"/>
      <c r="AF130" s="176"/>
      <c r="AG130" s="176"/>
      <c r="AH130" s="176"/>
      <c r="AI130" s="176"/>
      <c r="AJ130" s="176"/>
      <c r="AK130" s="176"/>
      <c r="AL130" s="44"/>
      <c r="AM130" s="44"/>
      <c r="AN130" s="44"/>
      <c r="AO130" s="44"/>
      <c r="AP130" s="45"/>
      <c r="AQ130" s="470"/>
      <c r="AR130" s="470"/>
      <c r="AS130" s="470"/>
      <c r="AT130" s="470"/>
      <c r="AU130" s="470"/>
      <c r="AV130" s="470"/>
    </row>
    <row r="131" spans="1:48" ht="13.5" customHeight="1">
      <c r="A131" s="42"/>
      <c r="B131" s="42"/>
      <c r="C131" s="302"/>
      <c r="D131" s="44"/>
      <c r="E131" s="175"/>
      <c r="F131" s="176"/>
      <c r="G131" s="176"/>
      <c r="H131" s="176"/>
      <c r="I131" s="176"/>
      <c r="J131" s="176"/>
      <c r="K131" s="177"/>
      <c r="L131" s="176"/>
      <c r="M131" s="178"/>
      <c r="N131" s="179"/>
      <c r="O131" s="179"/>
      <c r="P131" s="179"/>
      <c r="Q131" s="179"/>
      <c r="R131" s="179"/>
      <c r="S131" s="179"/>
      <c r="T131" s="179"/>
      <c r="U131" s="180"/>
      <c r="V131" s="179"/>
      <c r="W131" s="181"/>
      <c r="X131" s="179"/>
      <c r="Y131" s="178"/>
      <c r="Z131" s="176"/>
      <c r="AA131" s="303"/>
      <c r="AB131" s="176"/>
      <c r="AC131" s="181"/>
      <c r="AD131" s="176"/>
      <c r="AE131" s="181"/>
      <c r="AF131" s="176"/>
      <c r="AG131" s="176"/>
      <c r="AH131" s="176"/>
      <c r="AI131" s="176"/>
      <c r="AJ131" s="176"/>
      <c r="AK131" s="176"/>
      <c r="AL131" s="44"/>
      <c r="AM131" s="44"/>
      <c r="AN131" s="44"/>
      <c r="AO131" s="44"/>
      <c r="AP131" s="45"/>
      <c r="AQ131" s="470"/>
      <c r="AR131" s="470"/>
      <c r="AS131" s="470"/>
      <c r="AT131" s="470"/>
      <c r="AU131" s="470"/>
      <c r="AV131" s="470"/>
    </row>
    <row r="132" spans="1:48" ht="13.5" customHeight="1">
      <c r="A132" s="42"/>
      <c r="B132" s="42"/>
      <c r="C132" s="302"/>
      <c r="D132" s="44"/>
      <c r="E132" s="175"/>
      <c r="F132" s="176"/>
      <c r="G132" s="176"/>
      <c r="H132" s="176"/>
      <c r="I132" s="176"/>
      <c r="J132" s="176"/>
      <c r="K132" s="177"/>
      <c r="L132" s="176"/>
      <c r="M132" s="178"/>
      <c r="N132" s="179"/>
      <c r="O132" s="179"/>
      <c r="P132" s="179"/>
      <c r="Q132" s="179"/>
      <c r="R132" s="179"/>
      <c r="S132" s="179"/>
      <c r="T132" s="179"/>
      <c r="U132" s="180"/>
      <c r="V132" s="179"/>
      <c r="W132" s="181"/>
      <c r="X132" s="179"/>
      <c r="Y132" s="178"/>
      <c r="Z132" s="176"/>
      <c r="AA132" s="303"/>
      <c r="AB132" s="176"/>
      <c r="AC132" s="181"/>
      <c r="AD132" s="176"/>
      <c r="AE132" s="181"/>
      <c r="AF132" s="176"/>
      <c r="AG132" s="176"/>
      <c r="AH132" s="176"/>
      <c r="AI132" s="176"/>
      <c r="AJ132" s="176"/>
      <c r="AK132" s="176"/>
      <c r="AL132" s="44"/>
      <c r="AM132" s="44"/>
      <c r="AN132" s="44"/>
      <c r="AO132" s="44"/>
      <c r="AP132" s="45"/>
      <c r="AQ132" s="470"/>
      <c r="AR132" s="470"/>
      <c r="AS132" s="470"/>
      <c r="AT132" s="470"/>
      <c r="AU132" s="470"/>
      <c r="AV132" s="470"/>
    </row>
    <row r="133" spans="1:48" ht="13.5" customHeight="1">
      <c r="A133" s="42"/>
      <c r="B133" s="42"/>
      <c r="C133" s="302"/>
      <c r="D133" s="44"/>
      <c r="E133" s="175"/>
      <c r="F133" s="176"/>
      <c r="G133" s="176"/>
      <c r="H133" s="176"/>
      <c r="I133" s="176"/>
      <c r="J133" s="176"/>
      <c r="K133" s="177"/>
      <c r="L133" s="176"/>
      <c r="M133" s="178"/>
      <c r="N133" s="179"/>
      <c r="O133" s="179"/>
      <c r="P133" s="179"/>
      <c r="Q133" s="179"/>
      <c r="R133" s="179"/>
      <c r="S133" s="179"/>
      <c r="T133" s="179"/>
      <c r="U133" s="180"/>
      <c r="V133" s="179"/>
      <c r="W133" s="181"/>
      <c r="X133" s="179"/>
      <c r="Y133" s="178"/>
      <c r="Z133" s="176"/>
      <c r="AA133" s="303"/>
      <c r="AB133" s="176"/>
      <c r="AC133" s="181"/>
      <c r="AD133" s="176"/>
      <c r="AE133" s="181"/>
      <c r="AF133" s="176"/>
      <c r="AG133" s="176"/>
      <c r="AH133" s="176"/>
      <c r="AI133" s="176"/>
      <c r="AJ133" s="176"/>
      <c r="AK133" s="176"/>
      <c r="AL133" s="44"/>
      <c r="AM133" s="44"/>
      <c r="AN133" s="44"/>
      <c r="AO133" s="44"/>
      <c r="AP133" s="45"/>
      <c r="AQ133" s="470"/>
      <c r="AR133" s="470"/>
      <c r="AS133" s="470"/>
      <c r="AT133" s="470"/>
      <c r="AU133" s="470"/>
      <c r="AV133" s="470"/>
    </row>
    <row r="134" spans="1:48" ht="13.5" customHeight="1">
      <c r="A134" s="42"/>
      <c r="B134" s="42"/>
      <c r="C134" s="302"/>
      <c r="D134" s="44"/>
      <c r="E134" s="175"/>
      <c r="F134" s="176"/>
      <c r="G134" s="176"/>
      <c r="H134" s="176"/>
      <c r="I134" s="176"/>
      <c r="J134" s="176"/>
      <c r="K134" s="177"/>
      <c r="L134" s="176"/>
      <c r="M134" s="178"/>
      <c r="N134" s="179"/>
      <c r="O134" s="179"/>
      <c r="P134" s="179"/>
      <c r="Q134" s="179"/>
      <c r="R134" s="179"/>
      <c r="S134" s="179"/>
      <c r="T134" s="179"/>
      <c r="U134" s="180"/>
      <c r="V134" s="179"/>
      <c r="W134" s="181"/>
      <c r="X134" s="179"/>
      <c r="Y134" s="178"/>
      <c r="Z134" s="176"/>
      <c r="AA134" s="303"/>
      <c r="AB134" s="176"/>
      <c r="AC134" s="181"/>
      <c r="AD134" s="176"/>
      <c r="AE134" s="181"/>
      <c r="AF134" s="176"/>
      <c r="AG134" s="176"/>
      <c r="AH134" s="176"/>
      <c r="AI134" s="176"/>
      <c r="AJ134" s="176"/>
      <c r="AK134" s="176"/>
      <c r="AL134" s="44"/>
      <c r="AM134" s="44"/>
      <c r="AN134" s="44"/>
      <c r="AO134" s="44"/>
      <c r="AP134" s="45"/>
      <c r="AQ134" s="470"/>
      <c r="AR134" s="470"/>
      <c r="AS134" s="470"/>
      <c r="AT134" s="470"/>
      <c r="AU134" s="470"/>
      <c r="AV134" s="470"/>
    </row>
    <row r="135" spans="1:48" ht="13.5" customHeight="1">
      <c r="A135" s="42"/>
      <c r="B135" s="42"/>
      <c r="C135" s="302"/>
      <c r="D135" s="44"/>
      <c r="E135" s="175"/>
      <c r="F135" s="176"/>
      <c r="G135" s="176"/>
      <c r="H135" s="176"/>
      <c r="I135" s="176"/>
      <c r="J135" s="176"/>
      <c r="K135" s="177"/>
      <c r="L135" s="176"/>
      <c r="M135" s="178"/>
      <c r="N135" s="179"/>
      <c r="O135" s="179"/>
      <c r="P135" s="179"/>
      <c r="Q135" s="179"/>
      <c r="R135" s="179"/>
      <c r="S135" s="179"/>
      <c r="T135" s="179"/>
      <c r="U135" s="180"/>
      <c r="V135" s="179"/>
      <c r="W135" s="181"/>
      <c r="X135" s="179"/>
      <c r="Y135" s="178"/>
      <c r="Z135" s="176"/>
      <c r="AA135" s="303"/>
      <c r="AB135" s="176"/>
      <c r="AC135" s="181"/>
      <c r="AD135" s="176"/>
      <c r="AE135" s="181"/>
      <c r="AF135" s="176"/>
      <c r="AG135" s="176"/>
      <c r="AH135" s="176"/>
      <c r="AI135" s="176"/>
      <c r="AJ135" s="176"/>
      <c r="AK135" s="176"/>
      <c r="AL135" s="44"/>
      <c r="AM135" s="44"/>
      <c r="AN135" s="44"/>
      <c r="AO135" s="44"/>
      <c r="AP135" s="45"/>
      <c r="AQ135" s="470"/>
      <c r="AR135" s="470"/>
      <c r="AS135" s="470"/>
      <c r="AT135" s="470"/>
      <c r="AU135" s="470"/>
      <c r="AV135" s="470"/>
    </row>
    <row r="136" spans="1:42" ht="13.5" customHeight="1">
      <c r="A136" s="42"/>
      <c r="B136" s="42"/>
      <c r="C136" s="302"/>
      <c r="D136" s="44"/>
      <c r="E136" s="175"/>
      <c r="F136" s="176"/>
      <c r="G136" s="176"/>
      <c r="H136" s="176"/>
      <c r="I136" s="176"/>
      <c r="J136" s="176"/>
      <c r="K136" s="177"/>
      <c r="L136" s="176"/>
      <c r="M136" s="178"/>
      <c r="N136" s="179"/>
      <c r="O136" s="179"/>
      <c r="P136" s="179"/>
      <c r="Q136" s="179"/>
      <c r="R136" s="179"/>
      <c r="S136" s="179"/>
      <c r="T136" s="179"/>
      <c r="U136" s="180"/>
      <c r="V136" s="179"/>
      <c r="W136" s="181"/>
      <c r="X136" s="179"/>
      <c r="Y136" s="178"/>
      <c r="Z136" s="176"/>
      <c r="AA136" s="303"/>
      <c r="AB136" s="176"/>
      <c r="AC136" s="181"/>
      <c r="AD136" s="176"/>
      <c r="AE136" s="181"/>
      <c r="AF136" s="176"/>
      <c r="AG136" s="176"/>
      <c r="AH136" s="176"/>
      <c r="AI136" s="176"/>
      <c r="AJ136" s="176"/>
      <c r="AK136" s="176"/>
      <c r="AL136" s="44"/>
      <c r="AM136" s="44"/>
      <c r="AN136" s="44"/>
      <c r="AO136" s="44"/>
      <c r="AP136" s="45"/>
    </row>
    <row r="137" spans="1:43" ht="13.5" customHeight="1">
      <c r="A137" s="331"/>
      <c r="B137" s="332"/>
      <c r="C137" s="342" t="s">
        <v>161</v>
      </c>
      <c r="D137" s="716" t="s">
        <v>157</v>
      </c>
      <c r="E137" s="334"/>
      <c r="F137" s="335"/>
      <c r="G137" s="335"/>
      <c r="H137" s="335"/>
      <c r="I137" s="335"/>
      <c r="J137" s="335"/>
      <c r="K137" s="336"/>
      <c r="L137" s="335"/>
      <c r="M137" s="337"/>
      <c r="N137" s="338"/>
      <c r="O137" s="338"/>
      <c r="P137" s="338"/>
      <c r="Q137" s="338"/>
      <c r="R137" s="338"/>
      <c r="S137" s="338"/>
      <c r="T137" s="338"/>
      <c r="U137" s="339"/>
      <c r="V137" s="338"/>
      <c r="W137" s="340"/>
      <c r="X137" s="338"/>
      <c r="Y137" s="337"/>
      <c r="Z137" s="335"/>
      <c r="AA137" s="341"/>
      <c r="AB137" s="335"/>
      <c r="AC137" s="336"/>
      <c r="AD137" s="335"/>
      <c r="AE137" s="533"/>
      <c r="AF137" s="527"/>
      <c r="AG137" s="335"/>
      <c r="AH137" s="335"/>
      <c r="AI137" s="335"/>
      <c r="AJ137" s="336"/>
      <c r="AK137" s="335"/>
      <c r="AL137" s="333"/>
      <c r="AM137" s="333"/>
      <c r="AN137" s="333"/>
      <c r="AO137" s="333"/>
      <c r="AP137" s="626"/>
      <c r="AQ137" s="3"/>
    </row>
    <row r="138" spans="1:43" ht="12.75" customHeight="1">
      <c r="A138" s="648" t="s">
        <v>74</v>
      </c>
      <c r="B138" s="639" t="s">
        <v>19</v>
      </c>
      <c r="C138" s="57" t="s">
        <v>95</v>
      </c>
      <c r="D138" s="661"/>
      <c r="E138" s="343"/>
      <c r="F138" s="344"/>
      <c r="G138" s="344"/>
      <c r="H138" s="344"/>
      <c r="I138" s="344"/>
      <c r="J138" s="344"/>
      <c r="K138" s="345"/>
      <c r="L138" s="344"/>
      <c r="M138" s="346"/>
      <c r="N138" s="347"/>
      <c r="O138" s="369"/>
      <c r="P138" s="347"/>
      <c r="Q138" s="347"/>
      <c r="R138" s="347"/>
      <c r="S138" s="347"/>
      <c r="T138" s="347"/>
      <c r="U138" s="348"/>
      <c r="V138" s="347"/>
      <c r="W138" s="349"/>
      <c r="X138" s="347"/>
      <c r="Y138" s="346"/>
      <c r="Z138" s="344"/>
      <c r="AA138" s="344"/>
      <c r="AB138" s="344"/>
      <c r="AC138" s="344"/>
      <c r="AD138" s="344"/>
      <c r="AE138" s="534">
        <v>138</v>
      </c>
      <c r="AF138" s="528">
        <v>203500</v>
      </c>
      <c r="AG138" s="344"/>
      <c r="AH138" s="350"/>
      <c r="AI138" s="350"/>
      <c r="AJ138" s="360"/>
      <c r="AK138" s="350"/>
      <c r="AL138" s="546">
        <v>2822</v>
      </c>
      <c r="AM138" s="351">
        <v>2540100</v>
      </c>
      <c r="AN138" s="542">
        <v>1261</v>
      </c>
      <c r="AO138" s="351">
        <v>2522500</v>
      </c>
      <c r="AP138" s="626">
        <f aca="true" t="shared" si="9" ref="AP138:AP145">SUM(F138+H138+J138+L138+N138+P138+R138+T138+V138+X138+Z138+AB138+AD138+AF138+AM138+AO138)</f>
        <v>5266100</v>
      </c>
      <c r="AQ138" s="3"/>
    </row>
    <row r="139" spans="1:43" ht="12.75">
      <c r="A139" s="703"/>
      <c r="B139" s="714"/>
      <c r="C139" s="57" t="s">
        <v>96</v>
      </c>
      <c r="D139" s="661"/>
      <c r="E139" s="141">
        <v>2</v>
      </c>
      <c r="F139" s="120">
        <v>10000</v>
      </c>
      <c r="G139" s="120"/>
      <c r="H139" s="120"/>
      <c r="I139" s="120"/>
      <c r="J139" s="120"/>
      <c r="K139" s="142"/>
      <c r="L139" s="120"/>
      <c r="M139" s="143"/>
      <c r="N139" s="144"/>
      <c r="O139" s="222"/>
      <c r="P139" s="223"/>
      <c r="Q139" s="223"/>
      <c r="R139" s="223"/>
      <c r="S139" s="144"/>
      <c r="T139" s="144"/>
      <c r="U139" s="145"/>
      <c r="V139" s="144"/>
      <c r="W139" s="146"/>
      <c r="X139" s="144"/>
      <c r="Y139" s="143"/>
      <c r="Z139" s="120"/>
      <c r="AA139" s="120"/>
      <c r="AB139" s="120"/>
      <c r="AC139" s="120"/>
      <c r="AD139" s="120"/>
      <c r="AE139" s="535">
        <v>77</v>
      </c>
      <c r="AF139" s="529">
        <v>115000</v>
      </c>
      <c r="AG139" s="120"/>
      <c r="AH139" s="320"/>
      <c r="AI139" s="320"/>
      <c r="AJ139" s="361"/>
      <c r="AK139" s="320"/>
      <c r="AL139" s="28">
        <v>1969</v>
      </c>
      <c r="AM139" s="12">
        <v>1772400</v>
      </c>
      <c r="AN139" s="374">
        <v>1040</v>
      </c>
      <c r="AO139" s="12">
        <v>2080500</v>
      </c>
      <c r="AP139" s="13">
        <f t="shared" si="9"/>
        <v>3977900</v>
      </c>
      <c r="AQ139" s="3"/>
    </row>
    <row r="140" spans="1:43" s="591" customFormat="1" ht="12.75">
      <c r="A140" s="703"/>
      <c r="B140" s="714"/>
      <c r="C140" s="592" t="s">
        <v>97</v>
      </c>
      <c r="D140" s="661"/>
      <c r="E140" s="593">
        <v>3</v>
      </c>
      <c r="F140" s="594">
        <v>12000</v>
      </c>
      <c r="G140" s="594"/>
      <c r="H140" s="594"/>
      <c r="I140" s="594"/>
      <c r="J140" s="594"/>
      <c r="K140" s="596"/>
      <c r="L140" s="594"/>
      <c r="M140" s="597"/>
      <c r="N140" s="598"/>
      <c r="O140" s="603"/>
      <c r="P140" s="604"/>
      <c r="Q140" s="604"/>
      <c r="R140" s="604"/>
      <c r="S140" s="603"/>
      <c r="T140" s="598"/>
      <c r="U140" s="599"/>
      <c r="V140" s="598"/>
      <c r="W140" s="595"/>
      <c r="X140" s="598"/>
      <c r="Y140" s="597"/>
      <c r="Z140" s="594"/>
      <c r="AA140" s="594"/>
      <c r="AB140" s="594"/>
      <c r="AC140" s="594"/>
      <c r="AD140" s="594"/>
      <c r="AE140" s="605">
        <v>107</v>
      </c>
      <c r="AF140" s="606">
        <v>160000</v>
      </c>
      <c r="AG140" s="594"/>
      <c r="AH140" s="601"/>
      <c r="AI140" s="601"/>
      <c r="AJ140" s="607"/>
      <c r="AK140" s="601"/>
      <c r="AL140" s="600">
        <v>4753</v>
      </c>
      <c r="AM140" s="608">
        <v>4277700</v>
      </c>
      <c r="AN140" s="607">
        <v>2384</v>
      </c>
      <c r="AO140" s="601">
        <v>4768000</v>
      </c>
      <c r="AP140" s="623">
        <f t="shared" si="9"/>
        <v>9217700</v>
      </c>
      <c r="AQ140" s="590"/>
    </row>
    <row r="141" spans="1:43" ht="12.75">
      <c r="A141" s="703"/>
      <c r="B141" s="714"/>
      <c r="C141" s="58" t="s">
        <v>98</v>
      </c>
      <c r="D141" s="661"/>
      <c r="E141" s="148"/>
      <c r="F141" s="149"/>
      <c r="G141" s="149"/>
      <c r="H141" s="149"/>
      <c r="I141" s="149"/>
      <c r="J141" s="149"/>
      <c r="K141" s="150"/>
      <c r="L141" s="149"/>
      <c r="M141" s="151"/>
      <c r="N141" s="152"/>
      <c r="O141" s="224"/>
      <c r="P141" s="225"/>
      <c r="Q141" s="225"/>
      <c r="R141" s="225"/>
      <c r="S141" s="224"/>
      <c r="T141" s="152"/>
      <c r="U141" s="153"/>
      <c r="V141" s="152"/>
      <c r="W141" s="154"/>
      <c r="X141" s="152"/>
      <c r="Y141" s="151"/>
      <c r="Z141" s="149"/>
      <c r="AA141" s="149"/>
      <c r="AB141" s="149"/>
      <c r="AC141" s="149"/>
      <c r="AD141" s="149"/>
      <c r="AE141" s="536">
        <v>98</v>
      </c>
      <c r="AF141" s="530">
        <v>144500</v>
      </c>
      <c r="AG141" s="149"/>
      <c r="AH141" s="321"/>
      <c r="AI141" s="321"/>
      <c r="AJ141" s="362"/>
      <c r="AK141" s="321"/>
      <c r="AL141" s="371">
        <v>2705</v>
      </c>
      <c r="AM141" s="377">
        <v>2434500</v>
      </c>
      <c r="AN141" s="543">
        <v>1343</v>
      </c>
      <c r="AO141" s="22">
        <v>2685000</v>
      </c>
      <c r="AP141" s="13">
        <f t="shared" si="9"/>
        <v>5264000</v>
      </c>
      <c r="AQ141" s="3"/>
    </row>
    <row r="142" spans="1:43" ht="13.5" thickBot="1">
      <c r="A142" s="703"/>
      <c r="B142" s="714"/>
      <c r="C142" s="57" t="s">
        <v>99</v>
      </c>
      <c r="D142" s="661"/>
      <c r="E142" s="226"/>
      <c r="F142" s="386"/>
      <c r="G142" s="386"/>
      <c r="H142" s="386"/>
      <c r="I142" s="386"/>
      <c r="J142" s="386"/>
      <c r="K142" s="228"/>
      <c r="L142" s="227"/>
      <c r="M142" s="229"/>
      <c r="N142" s="230"/>
      <c r="O142" s="231"/>
      <c r="P142" s="232"/>
      <c r="Q142" s="232"/>
      <c r="R142" s="232"/>
      <c r="S142" s="231"/>
      <c r="T142" s="230"/>
      <c r="U142" s="233"/>
      <c r="V142" s="232"/>
      <c r="W142" s="234"/>
      <c r="X142" s="367"/>
      <c r="Y142" s="229"/>
      <c r="Z142" s="236"/>
      <c r="AA142" s="237"/>
      <c r="AB142" s="237"/>
      <c r="AC142" s="237"/>
      <c r="AD142" s="237"/>
      <c r="AE142" s="537">
        <v>75</v>
      </c>
      <c r="AF142" s="531">
        <v>111000</v>
      </c>
      <c r="AG142" s="237"/>
      <c r="AH142" s="324"/>
      <c r="AI142" s="324"/>
      <c r="AJ142" s="363"/>
      <c r="AK142" s="324"/>
      <c r="AL142" s="547">
        <v>2699</v>
      </c>
      <c r="AM142" s="378">
        <v>2429400</v>
      </c>
      <c r="AN142" s="544">
        <v>1046</v>
      </c>
      <c r="AO142" s="379">
        <v>2091000</v>
      </c>
      <c r="AP142" s="627">
        <f t="shared" si="9"/>
        <v>4631400</v>
      </c>
      <c r="AQ142" s="3"/>
    </row>
    <row r="143" spans="1:43" ht="13.5" thickBot="1">
      <c r="A143" s="704"/>
      <c r="B143" s="715"/>
      <c r="C143" s="352" t="s">
        <v>100</v>
      </c>
      <c r="D143" s="717"/>
      <c r="E143" s="202"/>
      <c r="F143" s="475"/>
      <c r="G143" s="475"/>
      <c r="H143" s="475"/>
      <c r="I143" s="475"/>
      <c r="J143" s="475"/>
      <c r="K143" s="354"/>
      <c r="L143" s="353"/>
      <c r="M143" s="205"/>
      <c r="N143" s="355"/>
      <c r="O143" s="356"/>
      <c r="P143" s="355"/>
      <c r="Q143" s="357"/>
      <c r="R143" s="355"/>
      <c r="S143" s="356"/>
      <c r="T143" s="355"/>
      <c r="U143" s="208"/>
      <c r="V143" s="358"/>
      <c r="W143" s="209"/>
      <c r="X143" s="478"/>
      <c r="Y143" s="205"/>
      <c r="Z143" s="479"/>
      <c r="AA143" s="359"/>
      <c r="AB143" s="359"/>
      <c r="AC143" s="359"/>
      <c r="AD143" s="359"/>
      <c r="AE143" s="538">
        <v>87</v>
      </c>
      <c r="AF143" s="479">
        <v>130500</v>
      </c>
      <c r="AG143" s="359"/>
      <c r="AH143" s="359"/>
      <c r="AI143" s="359"/>
      <c r="AJ143" s="204"/>
      <c r="AK143" s="359"/>
      <c r="AL143" s="548">
        <v>1643</v>
      </c>
      <c r="AM143" s="549">
        <v>1478400</v>
      </c>
      <c r="AN143" s="545">
        <v>826</v>
      </c>
      <c r="AO143" s="550">
        <v>1651500</v>
      </c>
      <c r="AP143" s="497">
        <f t="shared" si="9"/>
        <v>3260400</v>
      </c>
      <c r="AQ143" s="3"/>
    </row>
    <row r="144" spans="1:44" s="400" customFormat="1" ht="13.5" thickBot="1">
      <c r="A144" s="436"/>
      <c r="B144" s="437"/>
      <c r="C144" s="438" t="s">
        <v>124</v>
      </c>
      <c r="D144" s="439"/>
      <c r="E144" s="427">
        <f>SUM(E139:E143)</f>
        <v>5</v>
      </c>
      <c r="F144" s="424">
        <f>SUM(F138:F143)</f>
        <v>22000</v>
      </c>
      <c r="G144" s="424">
        <v>0</v>
      </c>
      <c r="H144" s="424">
        <v>0</v>
      </c>
      <c r="I144" s="424"/>
      <c r="J144" s="424"/>
      <c r="K144" s="426">
        <v>0</v>
      </c>
      <c r="L144" s="424">
        <v>0</v>
      </c>
      <c r="M144" s="427">
        <f>SUM(M139:M143)</f>
        <v>0</v>
      </c>
      <c r="N144" s="428">
        <f>SUM(N137:N143)</f>
        <v>0</v>
      </c>
      <c r="O144" s="440">
        <f>SUM(O138:O143)</f>
        <v>0</v>
      </c>
      <c r="P144" s="441">
        <f>SUM(P138:P143)</f>
        <v>0</v>
      </c>
      <c r="Q144" s="442">
        <f>SUM(Q138:Q143)</f>
        <v>0</v>
      </c>
      <c r="R144" s="441">
        <f>SUM(R138:R143)</f>
        <v>0</v>
      </c>
      <c r="S144" s="440">
        <f>SUM(S140:S143)</f>
        <v>0</v>
      </c>
      <c r="T144" s="428">
        <f>SUM(T140:T143)</f>
        <v>0</v>
      </c>
      <c r="U144" s="429">
        <f>SUM(U142:U143)</f>
        <v>0</v>
      </c>
      <c r="V144" s="428">
        <f>SUM(V142:V143)</f>
        <v>0</v>
      </c>
      <c r="W144" s="430">
        <f>SUM(W138:W143)</f>
        <v>0</v>
      </c>
      <c r="X144" s="428">
        <f>SUM(X138:X143)</f>
        <v>0</v>
      </c>
      <c r="Y144" s="427">
        <f>SUM(Y138:Y143)</f>
        <v>0</v>
      </c>
      <c r="Z144" s="424">
        <f>SUM(Z138:Z143)</f>
        <v>0</v>
      </c>
      <c r="AA144" s="439"/>
      <c r="AB144" s="439"/>
      <c r="AC144" s="426">
        <f>SUM(AC137:AC143)</f>
        <v>0</v>
      </c>
      <c r="AD144" s="424">
        <f>SUM(AD137:AD143)</f>
        <v>0</v>
      </c>
      <c r="AE144" s="539">
        <f>SUM(AE138:AE143)</f>
        <v>582</v>
      </c>
      <c r="AF144" s="532">
        <f>SUM(AF138:AF143)</f>
        <v>864500</v>
      </c>
      <c r="AG144" s="439"/>
      <c r="AH144" s="443"/>
      <c r="AI144" s="439"/>
      <c r="AJ144" s="444">
        <f>SUM(AJ137:AJ143)</f>
        <v>0</v>
      </c>
      <c r="AK144" s="445">
        <f>SUM(AK137:AK143)</f>
        <v>0</v>
      </c>
      <c r="AL144" s="397">
        <f>SUM(AL138:AL143)</f>
        <v>16591</v>
      </c>
      <c r="AM144" s="392">
        <f>SUM(AM138:AM143)</f>
        <v>14932500</v>
      </c>
      <c r="AN144" s="489">
        <f>SUM(AN138:AN143)</f>
        <v>7900</v>
      </c>
      <c r="AO144" s="392">
        <f>SUM(AO138:AO143)</f>
        <v>15798500</v>
      </c>
      <c r="AP144" s="628">
        <f>SUM(AP138:AP143)</f>
        <v>31617500</v>
      </c>
      <c r="AQ144" s="495"/>
      <c r="AR144" s="495"/>
    </row>
    <row r="145" spans="1:44" s="400" customFormat="1" ht="13.5" thickBot="1">
      <c r="A145" s="446" t="s">
        <v>121</v>
      </c>
      <c r="B145" s="447"/>
      <c r="C145" s="448" t="s">
        <v>121</v>
      </c>
      <c r="D145" s="449" t="s">
        <v>158</v>
      </c>
      <c r="E145" s="450">
        <v>20</v>
      </c>
      <c r="F145" s="451">
        <v>34000</v>
      </c>
      <c r="G145" s="451">
        <v>0</v>
      </c>
      <c r="H145" s="451">
        <v>0</v>
      </c>
      <c r="I145" s="451"/>
      <c r="J145" s="451"/>
      <c r="K145" s="426">
        <v>0</v>
      </c>
      <c r="L145" s="451">
        <v>0</v>
      </c>
      <c r="M145" s="552">
        <v>0</v>
      </c>
      <c r="N145" s="453">
        <v>0</v>
      </c>
      <c r="O145" s="453">
        <v>0</v>
      </c>
      <c r="P145" s="453">
        <v>0</v>
      </c>
      <c r="Q145" s="453">
        <v>0</v>
      </c>
      <c r="R145" s="453">
        <v>0</v>
      </c>
      <c r="S145" s="570">
        <v>6</v>
      </c>
      <c r="T145" s="453">
        <v>13700</v>
      </c>
      <c r="U145" s="454">
        <v>0</v>
      </c>
      <c r="V145" s="453">
        <v>0</v>
      </c>
      <c r="W145" s="455">
        <v>0</v>
      </c>
      <c r="X145" s="453">
        <v>0</v>
      </c>
      <c r="Y145" s="452"/>
      <c r="Z145" s="448"/>
      <c r="AA145" s="448"/>
      <c r="AB145" s="448"/>
      <c r="AC145" s="448">
        <v>0</v>
      </c>
      <c r="AD145" s="448">
        <v>0</v>
      </c>
      <c r="AE145" s="456">
        <v>0</v>
      </c>
      <c r="AF145" s="456">
        <v>0</v>
      </c>
      <c r="AG145" s="456"/>
      <c r="AH145" s="457"/>
      <c r="AI145" s="457"/>
      <c r="AJ145" s="457"/>
      <c r="AK145" s="457"/>
      <c r="AL145" s="457">
        <v>0</v>
      </c>
      <c r="AM145" s="457">
        <v>0</v>
      </c>
      <c r="AN145" s="457"/>
      <c r="AO145" s="457">
        <v>0</v>
      </c>
      <c r="AP145" s="93">
        <f t="shared" si="9"/>
        <v>47700</v>
      </c>
      <c r="AQ145" s="3"/>
      <c r="AR145" s="495"/>
    </row>
    <row r="146" spans="1:44" s="400" customFormat="1" ht="13.5" hidden="1" thickBot="1">
      <c r="A146" s="629" t="s">
        <v>166</v>
      </c>
      <c r="B146" s="630"/>
      <c r="C146" s="631"/>
      <c r="D146" s="459" t="s">
        <v>158</v>
      </c>
      <c r="E146" s="432"/>
      <c r="F146" s="431"/>
      <c r="G146" s="431"/>
      <c r="H146" s="431"/>
      <c r="I146" s="431"/>
      <c r="J146" s="431"/>
      <c r="K146" s="460"/>
      <c r="L146" s="461"/>
      <c r="M146" s="462"/>
      <c r="N146" s="463"/>
      <c r="O146" s="463"/>
      <c r="P146" s="463"/>
      <c r="Q146" s="463"/>
      <c r="R146" s="463"/>
      <c r="S146" s="463"/>
      <c r="T146" s="463"/>
      <c r="U146" s="464"/>
      <c r="V146" s="463"/>
      <c r="W146" s="465"/>
      <c r="X146" s="463"/>
      <c r="Y146" s="462"/>
      <c r="Z146" s="458"/>
      <c r="AA146" s="458"/>
      <c r="AB146" s="458"/>
      <c r="AC146" s="458"/>
      <c r="AD146" s="466"/>
      <c r="AE146" s="467"/>
      <c r="AF146" s="467"/>
      <c r="AG146" s="467"/>
      <c r="AH146" s="468"/>
      <c r="AI146" s="468"/>
      <c r="AJ146" s="468"/>
      <c r="AK146" s="468"/>
      <c r="AL146" s="468"/>
      <c r="AM146" s="468"/>
      <c r="AN146" s="468"/>
      <c r="AO146" s="468"/>
      <c r="AP146" s="497">
        <f>SUM(F146+H146+L146+N146+P146+R146+T146+V146+X146+Z146+AB146+AD146+AF146+AI146+AK146+AM146+AO146)</f>
        <v>0</v>
      </c>
      <c r="AQ146" s="3"/>
      <c r="AR146" s="495"/>
    </row>
    <row r="147" spans="1:44" s="400" customFormat="1" ht="13.5" hidden="1" thickBot="1">
      <c r="A147" s="554" t="s">
        <v>138</v>
      </c>
      <c r="B147" s="555"/>
      <c r="C147" s="458" t="s">
        <v>138</v>
      </c>
      <c r="D147" s="556" t="s">
        <v>158</v>
      </c>
      <c r="E147" s="557"/>
      <c r="F147" s="461"/>
      <c r="G147" s="461"/>
      <c r="H147" s="461"/>
      <c r="I147" s="461"/>
      <c r="J147" s="461"/>
      <c r="K147" s="460"/>
      <c r="L147" s="461"/>
      <c r="M147" s="462"/>
      <c r="N147" s="463"/>
      <c r="O147" s="463"/>
      <c r="P147" s="463"/>
      <c r="Q147" s="463"/>
      <c r="R147" s="463"/>
      <c r="S147" s="463"/>
      <c r="T147" s="463"/>
      <c r="U147" s="464"/>
      <c r="V147" s="463"/>
      <c r="W147" s="465"/>
      <c r="X147" s="463"/>
      <c r="Y147" s="462"/>
      <c r="Z147" s="558"/>
      <c r="AA147" s="458"/>
      <c r="AB147" s="458"/>
      <c r="AC147" s="458"/>
      <c r="AD147" s="559"/>
      <c r="AE147" s="467"/>
      <c r="AF147" s="467"/>
      <c r="AG147" s="467"/>
      <c r="AH147" s="468"/>
      <c r="AI147" s="468"/>
      <c r="AJ147" s="468"/>
      <c r="AK147" s="468"/>
      <c r="AL147" s="468"/>
      <c r="AM147" s="468"/>
      <c r="AN147" s="468"/>
      <c r="AO147" s="468"/>
      <c r="AP147" s="93">
        <f>SUM(F147+H147+L147+N147+P147+R147+T147+V147+X147+Z147+AB147+AD147+AF147+AI147+AK147+AM147+AO147)</f>
        <v>0</v>
      </c>
      <c r="AQ147" s="3"/>
      <c r="AR147" s="495"/>
    </row>
    <row r="148" spans="1:47" s="79" customFormat="1" ht="21.75" customHeight="1" thickBot="1" thickTop="1">
      <c r="A148" s="560"/>
      <c r="B148" s="561"/>
      <c r="C148" s="562" t="s">
        <v>122</v>
      </c>
      <c r="D148" s="563"/>
      <c r="E148" s="564">
        <f aca="true" t="shared" si="10" ref="E148:X148">SUM(E16+E28+E40+E57+E68+E80+E102+E111+E127+E144+E145)</f>
        <v>332</v>
      </c>
      <c r="F148" s="553">
        <f t="shared" si="10"/>
        <v>1076800</v>
      </c>
      <c r="G148" s="564">
        <f t="shared" si="10"/>
        <v>268</v>
      </c>
      <c r="H148" s="553">
        <f t="shared" si="10"/>
        <v>615500</v>
      </c>
      <c r="I148" s="564">
        <f t="shared" si="10"/>
        <v>30</v>
      </c>
      <c r="J148" s="553">
        <f t="shared" si="10"/>
        <v>48000</v>
      </c>
      <c r="K148" s="564">
        <f t="shared" si="10"/>
        <v>16</v>
      </c>
      <c r="L148" s="553">
        <f t="shared" si="10"/>
        <v>65000</v>
      </c>
      <c r="M148" s="564">
        <f t="shared" si="10"/>
        <v>6</v>
      </c>
      <c r="N148" s="553">
        <f t="shared" si="10"/>
        <v>14000</v>
      </c>
      <c r="O148" s="564">
        <f t="shared" si="10"/>
        <v>14</v>
      </c>
      <c r="P148" s="553">
        <f t="shared" si="10"/>
        <v>48500</v>
      </c>
      <c r="Q148" s="564">
        <f t="shared" si="10"/>
        <v>5</v>
      </c>
      <c r="R148" s="553">
        <f t="shared" si="10"/>
        <v>22000</v>
      </c>
      <c r="S148" s="564">
        <f t="shared" si="10"/>
        <v>13</v>
      </c>
      <c r="T148" s="553">
        <f t="shared" si="10"/>
        <v>90700</v>
      </c>
      <c r="U148" s="564">
        <f t="shared" si="10"/>
        <v>1496</v>
      </c>
      <c r="V148" s="553">
        <f t="shared" si="10"/>
        <v>13200000</v>
      </c>
      <c r="W148" s="564">
        <f t="shared" si="10"/>
        <v>242</v>
      </c>
      <c r="X148" s="553">
        <f t="shared" si="10"/>
        <v>4874779.18</v>
      </c>
      <c r="Y148" s="565">
        <f>SUM(Y16+Y28+Y40+Y57+Y68+Y80+Y102+Y111+Y127+Y144+Y145+Y147)</f>
        <v>0</v>
      </c>
      <c r="Z148" s="553">
        <f>SUM(Z16+Z28+Z40+Z57+Z68+Z80+Z102+Z111+Z127+Z144+Z145+Z146+Z147)</f>
        <v>0</v>
      </c>
      <c r="AA148" s="566">
        <f aca="true" t="shared" si="11" ref="AA148:AG148">SUM(AA16+AA28+AA40+AA57+AA68+AA80+AA102+AA111+AA127+AA144+AA145)</f>
        <v>0</v>
      </c>
      <c r="AB148" s="553">
        <f t="shared" si="11"/>
        <v>0</v>
      </c>
      <c r="AC148" s="565">
        <f t="shared" si="11"/>
        <v>1994</v>
      </c>
      <c r="AD148" s="553">
        <f t="shared" si="11"/>
        <v>465800</v>
      </c>
      <c r="AE148" s="565">
        <f t="shared" si="11"/>
        <v>7910</v>
      </c>
      <c r="AF148" s="553">
        <f t="shared" si="11"/>
        <v>11824500</v>
      </c>
      <c r="AG148" s="566">
        <f t="shared" si="11"/>
        <v>0</v>
      </c>
      <c r="AH148" s="564">
        <f>SUM(AH16+AH28+AH40+AH57+AH68+AH80+AH102+AH111+AH127+AH144+AH145+AH147)+AH146</f>
        <v>0</v>
      </c>
      <c r="AI148" s="553">
        <f>SUM(AI16+AI28+AI40+AI57+AI68+AI80+AI102+AI111+AI127+AI144+AI145+AI146+AI147)</f>
        <v>0</v>
      </c>
      <c r="AJ148" s="564">
        <f>SUM(AJ16+AJ28+AJ40+AJ57+AJ68+AJ80+AJ102+AJ111+AJ127+AJ144+AJ145+AJ147)+AJ146</f>
        <v>0</v>
      </c>
      <c r="AK148" s="553">
        <f>SUM(AK16+AK28+AK40+AK57+AK68+AK80+AK102+AK111+AK127+AK144+AK145+AK146+AK147)</f>
        <v>0</v>
      </c>
      <c r="AL148" s="565">
        <f>SUM(AL16+AL28+AL40+AL57+AL68+AL80+AL102+AL111+AL127+AL144+AL145)</f>
        <v>239842</v>
      </c>
      <c r="AM148" s="553">
        <f>SUM(AM144+AM127+AM111+AM102+AM80+AM68+AM57+AM40+AM28)</f>
        <v>216172000</v>
      </c>
      <c r="AN148" s="565">
        <f>SUM(AN16+AN28+AN40+AN57+AN68+AN80+AN102+AN111+AN127+AN144+AN145)</f>
        <v>104451</v>
      </c>
      <c r="AO148" s="553">
        <f>SUM(AO144+AO127+AO111+AO102+AO80+AO68+AO57+AO40+AO28)</f>
        <v>207762900</v>
      </c>
      <c r="AP148" s="567">
        <f>SUM(AP16+AP28+AP40+AP57+AP68+AP80+AP102+AP111+AP127+AP144+AP145+AP146+AP147)</f>
        <v>456280479.18</v>
      </c>
      <c r="AQ148" s="469"/>
      <c r="AR148" s="495"/>
      <c r="AS148" s="469"/>
      <c r="AT148" s="469"/>
      <c r="AU148" s="469"/>
    </row>
    <row r="149" spans="5:44" ht="13.5" thickTop="1">
      <c r="E149" s="275"/>
      <c r="F149" s="617"/>
      <c r="G149" s="275"/>
      <c r="H149" s="617"/>
      <c r="I149" s="275"/>
      <c r="J149" s="617"/>
      <c r="K149" s="275"/>
      <c r="L149" s="617"/>
      <c r="M149" s="275"/>
      <c r="N149" s="617"/>
      <c r="O149" s="275"/>
      <c r="P149" s="617"/>
      <c r="Q149" s="275"/>
      <c r="R149" s="617"/>
      <c r="S149" s="275"/>
      <c r="T149" s="617"/>
      <c r="U149" s="275"/>
      <c r="V149" s="617"/>
      <c r="W149" s="275"/>
      <c r="X149" s="617"/>
      <c r="Y149" s="276"/>
      <c r="Z149" s="617"/>
      <c r="AA149" s="275"/>
      <c r="AB149" s="617"/>
      <c r="AC149" s="275"/>
      <c r="AD149" s="617"/>
      <c r="AE149" s="275"/>
      <c r="AF149" s="617"/>
      <c r="AG149" s="275"/>
      <c r="AH149" s="275"/>
      <c r="AI149" s="275"/>
      <c r="AJ149" s="275"/>
      <c r="AK149" s="275"/>
      <c r="AM149" s="617"/>
      <c r="AP149" s="81"/>
      <c r="AQ149" s="3"/>
      <c r="AR149" s="101"/>
    </row>
    <row r="150" spans="5:42" ht="12.75"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6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P150" s="376"/>
    </row>
    <row r="151" spans="1:42" ht="12.75">
      <c r="A151" s="1" t="s">
        <v>134</v>
      </c>
      <c r="E151" s="275"/>
      <c r="F151" s="275"/>
      <c r="G151" s="275"/>
      <c r="H151" s="275"/>
      <c r="I151" s="275"/>
      <c r="J151" s="275"/>
      <c r="K151" s="275"/>
      <c r="L151" s="275"/>
      <c r="M151" s="1"/>
      <c r="N151" s="633" t="s">
        <v>115</v>
      </c>
      <c r="O151" s="633"/>
      <c r="P151" s="275"/>
      <c r="Q151" s="275"/>
      <c r="R151" s="277"/>
      <c r="S151" s="277"/>
      <c r="T151" s="277"/>
      <c r="U151" s="275"/>
      <c r="V151" s="275"/>
      <c r="W151" s="275"/>
      <c r="X151" s="275"/>
      <c r="Y151" s="276"/>
      <c r="Z151" s="275"/>
      <c r="AA151" s="275"/>
      <c r="AB151" s="275"/>
      <c r="AC151" s="1" t="s">
        <v>167</v>
      </c>
      <c r="AD151" s="1"/>
      <c r="AI151" s="633" t="s">
        <v>135</v>
      </c>
      <c r="AJ151" s="633"/>
      <c r="AK151" s="633"/>
      <c r="AL151" s="275"/>
      <c r="AM151" s="275"/>
      <c r="AN151" s="275"/>
      <c r="AO151" s="275"/>
      <c r="AP151" s="3"/>
    </row>
    <row r="152" spans="5:42" ht="12.75">
      <c r="E152" s="275"/>
      <c r="F152" s="275"/>
      <c r="G152" s="275"/>
      <c r="H152" s="275"/>
      <c r="I152" s="275"/>
      <c r="J152" s="275"/>
      <c r="K152" s="275"/>
      <c r="L152" s="275"/>
      <c r="M152" s="1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1"/>
      <c r="AD152" s="1"/>
      <c r="AI152" s="275"/>
      <c r="AJ152" s="275"/>
      <c r="AK152" s="275"/>
      <c r="AL152" s="633"/>
      <c r="AM152" s="633"/>
      <c r="AN152" s="275"/>
      <c r="AO152" s="275"/>
      <c r="AP152" s="3"/>
    </row>
    <row r="153" spans="5:41" ht="12.75">
      <c r="E153" s="275"/>
      <c r="F153" s="275"/>
      <c r="G153" s="275"/>
      <c r="H153" s="275"/>
      <c r="I153" s="275"/>
      <c r="J153" s="275"/>
      <c r="K153" s="275"/>
      <c r="L153" s="275"/>
      <c r="M153" s="1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1"/>
      <c r="AD153" s="1"/>
      <c r="AI153" s="275"/>
      <c r="AJ153" s="275"/>
      <c r="AK153" s="275"/>
      <c r="AL153" s="275"/>
      <c r="AM153" s="275"/>
      <c r="AN153" s="275"/>
      <c r="AO153" s="275"/>
    </row>
    <row r="154" spans="5:41" ht="12.75">
      <c r="E154" s="275"/>
      <c r="F154" s="275"/>
      <c r="G154" s="275"/>
      <c r="H154" s="275"/>
      <c r="I154" s="275"/>
      <c r="J154" s="275"/>
      <c r="K154" s="275"/>
      <c r="L154" s="275"/>
      <c r="M154" s="1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1"/>
      <c r="AD154" s="1"/>
      <c r="AI154" s="275"/>
      <c r="AJ154" s="275"/>
      <c r="AK154" s="275"/>
      <c r="AL154" s="275"/>
      <c r="AM154" s="275"/>
      <c r="AN154" s="275"/>
      <c r="AO154" s="275"/>
    </row>
    <row r="155" spans="1:41" ht="12.75">
      <c r="A155" s="702" t="s">
        <v>136</v>
      </c>
      <c r="B155" s="702"/>
      <c r="C155" s="702"/>
      <c r="D155" s="82"/>
      <c r="E155" s="278"/>
      <c r="F155" s="279"/>
      <c r="G155" s="279"/>
      <c r="H155" s="279"/>
      <c r="I155" s="279"/>
      <c r="J155" s="279"/>
      <c r="K155" s="279"/>
      <c r="L155" s="279"/>
      <c r="M155" s="1"/>
      <c r="N155" s="710" t="s">
        <v>175</v>
      </c>
      <c r="O155" s="710"/>
      <c r="P155" s="275"/>
      <c r="Q155" s="275"/>
      <c r="R155" s="280"/>
      <c r="S155" s="280"/>
      <c r="T155" s="280"/>
      <c r="U155" s="279"/>
      <c r="V155" s="279"/>
      <c r="W155" s="279"/>
      <c r="X155" s="279"/>
      <c r="Y155" s="279"/>
      <c r="Z155" s="279"/>
      <c r="AA155" s="279"/>
      <c r="AB155" s="279"/>
      <c r="AC155" s="725" t="s">
        <v>177</v>
      </c>
      <c r="AD155" s="725"/>
      <c r="AI155" s="278" t="s">
        <v>163</v>
      </c>
      <c r="AJ155" s="278"/>
      <c r="AK155" s="278"/>
      <c r="AL155" s="278"/>
      <c r="AM155" s="710"/>
      <c r="AN155" s="710"/>
      <c r="AO155" s="710"/>
    </row>
    <row r="156" spans="1:41" ht="12.75">
      <c r="A156" s="700" t="s">
        <v>137</v>
      </c>
      <c r="B156" s="700"/>
      <c r="C156" s="700"/>
      <c r="D156" s="83"/>
      <c r="E156" s="279"/>
      <c r="F156" s="279"/>
      <c r="G156" s="279"/>
      <c r="H156" s="279"/>
      <c r="I156" s="279"/>
      <c r="J156" s="279"/>
      <c r="K156" s="279"/>
      <c r="L156" s="279"/>
      <c r="M156" s="1"/>
      <c r="N156" s="632" t="s">
        <v>176</v>
      </c>
      <c r="O156" s="632"/>
      <c r="P156" s="275"/>
      <c r="Q156" s="275"/>
      <c r="R156" s="282"/>
      <c r="S156" s="282"/>
      <c r="T156" s="282"/>
      <c r="U156" s="279"/>
      <c r="V156" s="279"/>
      <c r="W156" s="279"/>
      <c r="X156" s="279"/>
      <c r="Y156" s="279"/>
      <c r="Z156" s="279"/>
      <c r="AA156" s="279"/>
      <c r="AB156" s="279"/>
      <c r="AC156" s="718" t="s">
        <v>168</v>
      </c>
      <c r="AD156" s="718"/>
      <c r="AI156" s="632" t="s">
        <v>117</v>
      </c>
      <c r="AJ156" s="632"/>
      <c r="AK156" s="632"/>
      <c r="AL156" s="279"/>
      <c r="AM156" s="632"/>
      <c r="AN156" s="632"/>
      <c r="AO156" s="632"/>
    </row>
    <row r="157" spans="5:37" ht="12.75"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</row>
    <row r="158" spans="5:37" ht="12.75"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</row>
    <row r="159" spans="5:37" ht="12.75"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</row>
    <row r="160" spans="5:37" ht="12.75"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75"/>
    </row>
    <row r="161" spans="5:37" ht="12.75"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</row>
    <row r="162" spans="5:37" ht="12.75"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</row>
    <row r="163" spans="5:37" ht="12.75"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</row>
    <row r="164" spans="5:37" ht="12.75"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</row>
    <row r="165" spans="5:37" ht="12.75"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5"/>
      <c r="AK165" s="275"/>
    </row>
    <row r="166" spans="5:37" ht="12.75"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</row>
    <row r="167" spans="5:37" ht="12.75"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</row>
    <row r="168" spans="5:37" ht="12.75"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</row>
    <row r="169" spans="5:37" ht="12.75"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</row>
    <row r="170" spans="5:37" ht="12.75"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</row>
    <row r="171" spans="5:37" ht="12.75"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275"/>
      <c r="AH171" s="275"/>
      <c r="AI171" s="275"/>
      <c r="AJ171" s="275"/>
      <c r="AK171" s="275"/>
    </row>
    <row r="172" spans="5:37" ht="12.75"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  <c r="AJ172" s="275"/>
      <c r="AK172" s="275"/>
    </row>
    <row r="173" spans="5:37" ht="12.75"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</row>
    <row r="174" spans="5:37" ht="12.75"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</row>
    <row r="175" spans="5:37" ht="12.75"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</row>
    <row r="176" spans="5:37" ht="12.75"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</row>
    <row r="177" spans="5:37" ht="12.75"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</row>
    <row r="178" spans="5:37" ht="12.75"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</row>
    <row r="179" spans="5:37" ht="12.75"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</row>
    <row r="180" spans="5:37" ht="12.75"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</row>
    <row r="181" spans="5:37" ht="12.75"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</row>
    <row r="182" spans="5:37" ht="12.75"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</row>
    <row r="183" spans="5:37" ht="12.75"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  <c r="AJ183" s="275"/>
      <c r="AK183" s="275"/>
    </row>
    <row r="184" spans="5:37" ht="12.75"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5"/>
      <c r="AH184" s="275"/>
      <c r="AI184" s="275"/>
      <c r="AJ184" s="275"/>
      <c r="AK184" s="275"/>
    </row>
    <row r="185" spans="5:37" ht="12.75"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275"/>
      <c r="AH185" s="275"/>
      <c r="AI185" s="275"/>
      <c r="AJ185" s="275"/>
      <c r="AK185" s="275"/>
    </row>
    <row r="186" spans="5:37" ht="12.75"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</row>
    <row r="187" spans="5:37" ht="12.75"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</row>
    <row r="188" spans="5:37" ht="12.75"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</row>
    <row r="189" spans="5:37" ht="12.75"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  <c r="AK189" s="275"/>
    </row>
    <row r="190" spans="5:37" ht="12.75"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</row>
    <row r="191" spans="5:37" ht="12.75"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  <c r="AK191" s="275"/>
    </row>
    <row r="192" spans="5:37" ht="12.75"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</row>
    <row r="193" spans="5:37" ht="12.75"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</row>
    <row r="194" spans="5:37" ht="12.75"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  <c r="AK194" s="275"/>
    </row>
    <row r="195" spans="5:37" ht="12.75"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</row>
    <row r="196" spans="5:37" ht="12.75"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275"/>
      <c r="AH196" s="275"/>
      <c r="AI196" s="275"/>
      <c r="AJ196" s="275"/>
      <c r="AK196" s="275"/>
    </row>
    <row r="197" spans="5:37" ht="12.75"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  <c r="AJ197" s="275"/>
      <c r="AK197" s="275"/>
    </row>
    <row r="198" spans="5:37" ht="12.75"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</row>
    <row r="199" spans="5:37" ht="12.75"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</row>
    <row r="200" spans="5:37" ht="12.75"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275"/>
      <c r="AH200" s="275"/>
      <c r="AI200" s="275"/>
      <c r="AJ200" s="275"/>
      <c r="AK200" s="275"/>
    </row>
    <row r="201" spans="5:37" ht="12.75"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5"/>
      <c r="AJ201" s="275"/>
      <c r="AK201" s="275"/>
    </row>
    <row r="202" spans="5:37" ht="12.75"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75"/>
      <c r="AC202" s="275"/>
      <c r="AD202" s="275"/>
      <c r="AE202" s="275"/>
      <c r="AF202" s="275"/>
      <c r="AG202" s="275"/>
      <c r="AH202" s="275"/>
      <c r="AI202" s="275"/>
      <c r="AJ202" s="275"/>
      <c r="AK202" s="275"/>
    </row>
    <row r="203" spans="5:37" ht="12.75"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5"/>
      <c r="AE203" s="275"/>
      <c r="AF203" s="275"/>
      <c r="AG203" s="275"/>
      <c r="AH203" s="275"/>
      <c r="AI203" s="275"/>
      <c r="AJ203" s="275"/>
      <c r="AK203" s="275"/>
    </row>
    <row r="204" spans="5:37" ht="12.75"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75"/>
      <c r="AC204" s="275"/>
      <c r="AD204" s="275"/>
      <c r="AE204" s="275"/>
      <c r="AF204" s="275"/>
      <c r="AG204" s="275"/>
      <c r="AH204" s="275"/>
      <c r="AI204" s="275"/>
      <c r="AJ204" s="275"/>
      <c r="AK204" s="275"/>
    </row>
    <row r="205" spans="5:37" ht="12.75"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  <c r="AD205" s="275"/>
      <c r="AE205" s="275"/>
      <c r="AF205" s="275"/>
      <c r="AG205" s="275"/>
      <c r="AH205" s="275"/>
      <c r="AI205" s="275"/>
      <c r="AJ205" s="275"/>
      <c r="AK205" s="275"/>
    </row>
    <row r="206" spans="5:37" ht="12.75"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  <c r="AD206" s="275"/>
      <c r="AE206" s="275"/>
      <c r="AF206" s="275"/>
      <c r="AG206" s="275"/>
      <c r="AH206" s="275"/>
      <c r="AI206" s="275"/>
      <c r="AJ206" s="275"/>
      <c r="AK206" s="275"/>
    </row>
    <row r="207" spans="5:37" ht="12.75"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</row>
    <row r="208" spans="5:37" ht="12.75"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275"/>
      <c r="AH208" s="275"/>
      <c r="AI208" s="275"/>
      <c r="AJ208" s="275"/>
      <c r="AK208" s="275"/>
    </row>
    <row r="209" spans="5:37" ht="12.75"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275"/>
      <c r="AH209" s="275"/>
      <c r="AI209" s="275"/>
      <c r="AJ209" s="275"/>
      <c r="AK209" s="275"/>
    </row>
    <row r="210" spans="5:37" ht="12.75"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</row>
    <row r="211" spans="5:37" ht="12.75"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  <c r="AD211" s="275"/>
      <c r="AE211" s="275"/>
      <c r="AF211" s="275"/>
      <c r="AG211" s="275"/>
      <c r="AH211" s="275"/>
      <c r="AI211" s="275"/>
      <c r="AJ211" s="275"/>
      <c r="AK211" s="275"/>
    </row>
    <row r="212" spans="5:37" ht="12.75"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75"/>
      <c r="AC212" s="275"/>
      <c r="AD212" s="275"/>
      <c r="AE212" s="275"/>
      <c r="AF212" s="275"/>
      <c r="AG212" s="275"/>
      <c r="AH212" s="275"/>
      <c r="AI212" s="275"/>
      <c r="AJ212" s="275"/>
      <c r="AK212" s="275"/>
    </row>
    <row r="213" spans="5:37" ht="12.75"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  <c r="AE213" s="275"/>
      <c r="AF213" s="275"/>
      <c r="AG213" s="275"/>
      <c r="AH213" s="275"/>
      <c r="AI213" s="275"/>
      <c r="AJ213" s="275"/>
      <c r="AK213" s="275"/>
    </row>
    <row r="214" spans="5:37" ht="12.75"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275"/>
      <c r="Z214" s="275"/>
      <c r="AA214" s="275"/>
      <c r="AB214" s="275"/>
      <c r="AC214" s="275"/>
      <c r="AD214" s="275"/>
      <c r="AE214" s="275"/>
      <c r="AF214" s="275"/>
      <c r="AG214" s="275"/>
      <c r="AH214" s="275"/>
      <c r="AI214" s="275"/>
      <c r="AJ214" s="275"/>
      <c r="AK214" s="275"/>
    </row>
    <row r="215" spans="5:37" ht="12.75"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275"/>
      <c r="AH215" s="275"/>
      <c r="AI215" s="275"/>
      <c r="AJ215" s="275"/>
      <c r="AK215" s="275"/>
    </row>
    <row r="216" spans="5:37" ht="12.75"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275"/>
      <c r="AH216" s="275"/>
      <c r="AI216" s="275"/>
      <c r="AJ216" s="275"/>
      <c r="AK216" s="275"/>
    </row>
    <row r="217" spans="5:37" ht="12.75"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</row>
    <row r="218" spans="5:37" ht="12.75"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275"/>
      <c r="AH218" s="275"/>
      <c r="AI218" s="275"/>
      <c r="AJ218" s="275"/>
      <c r="AK218" s="275"/>
    </row>
    <row r="219" spans="5:37" ht="12.75"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  <c r="AJ219" s="275"/>
      <c r="AK219" s="275"/>
    </row>
    <row r="220" spans="5:37" ht="12.75"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275"/>
      <c r="AH220" s="275"/>
      <c r="AI220" s="275"/>
      <c r="AJ220" s="275"/>
      <c r="AK220" s="275"/>
    </row>
    <row r="221" spans="5:37" ht="12.75"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  <c r="AJ221" s="275"/>
      <c r="AK221" s="275"/>
    </row>
    <row r="222" spans="5:37" ht="12.75"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  <c r="AE222" s="275"/>
      <c r="AF222" s="275"/>
      <c r="AG222" s="275"/>
      <c r="AH222" s="275"/>
      <c r="AI222" s="275"/>
      <c r="AJ222" s="275"/>
      <c r="AK222" s="275"/>
    </row>
    <row r="223" spans="5:37" ht="12.75"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275"/>
      <c r="AH223" s="275"/>
      <c r="AI223" s="275"/>
      <c r="AJ223" s="275"/>
      <c r="AK223" s="275"/>
    </row>
    <row r="224" spans="5:37" ht="12.75"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</row>
    <row r="225" spans="5:37" ht="12.75"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5"/>
      <c r="AE225" s="275"/>
      <c r="AF225" s="275"/>
      <c r="AG225" s="275"/>
      <c r="AH225" s="275"/>
      <c r="AI225" s="275"/>
      <c r="AJ225" s="275"/>
      <c r="AK225" s="275"/>
    </row>
    <row r="226" spans="5:37" ht="12.75"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75"/>
      <c r="AC226" s="275"/>
      <c r="AD226" s="275"/>
      <c r="AE226" s="275"/>
      <c r="AF226" s="275"/>
      <c r="AG226" s="275"/>
      <c r="AH226" s="275"/>
      <c r="AI226" s="275"/>
      <c r="AJ226" s="275"/>
      <c r="AK226" s="275"/>
    </row>
    <row r="227" spans="5:37" ht="12.75"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75"/>
      <c r="AC227" s="275"/>
      <c r="AD227" s="275"/>
      <c r="AE227" s="275"/>
      <c r="AF227" s="275"/>
      <c r="AG227" s="275"/>
      <c r="AH227" s="275"/>
      <c r="AI227" s="275"/>
      <c r="AJ227" s="275"/>
      <c r="AK227" s="275"/>
    </row>
    <row r="228" spans="5:37" ht="12.75"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  <c r="AK228" s="275"/>
    </row>
    <row r="229" spans="5:37" ht="12.75"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</row>
    <row r="230" spans="5:37" ht="12.75"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5"/>
      <c r="AJ230" s="275"/>
      <c r="AK230" s="275"/>
    </row>
    <row r="231" spans="5:37" ht="12.75"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5"/>
      <c r="AK231" s="275"/>
    </row>
    <row r="232" spans="5:37" ht="12.75"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  <c r="AC232" s="275"/>
      <c r="AD232" s="275"/>
      <c r="AE232" s="275"/>
      <c r="AF232" s="275"/>
      <c r="AG232" s="275"/>
      <c r="AH232" s="275"/>
      <c r="AI232" s="275"/>
      <c r="AJ232" s="275"/>
      <c r="AK232" s="275"/>
    </row>
    <row r="233" spans="5:37" ht="12.75"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275"/>
      <c r="AH233" s="275"/>
      <c r="AI233" s="275"/>
      <c r="AJ233" s="275"/>
      <c r="AK233" s="275"/>
    </row>
    <row r="234" spans="5:37" ht="12.75"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275"/>
      <c r="AH234" s="275"/>
      <c r="AI234" s="275"/>
      <c r="AJ234" s="275"/>
      <c r="AK234" s="275"/>
    </row>
    <row r="235" spans="5:37" ht="12.75"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  <c r="AC235" s="275"/>
      <c r="AD235" s="275"/>
      <c r="AE235" s="275"/>
      <c r="AF235" s="275"/>
      <c r="AG235" s="275"/>
      <c r="AH235" s="275"/>
      <c r="AI235" s="275"/>
      <c r="AJ235" s="275"/>
      <c r="AK235" s="275"/>
    </row>
    <row r="236" spans="5:37" ht="12.75"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275"/>
      <c r="AH236" s="275"/>
      <c r="AI236" s="275"/>
      <c r="AJ236" s="275"/>
      <c r="AK236" s="275"/>
    </row>
    <row r="237" spans="5:37" ht="12.75"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275"/>
      <c r="AH237" s="275"/>
      <c r="AI237" s="275"/>
      <c r="AJ237" s="275"/>
      <c r="AK237" s="275"/>
    </row>
    <row r="238" spans="5:37" ht="12.75"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</row>
    <row r="239" spans="5:37" ht="12.75"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75"/>
      <c r="AC239" s="275"/>
      <c r="AD239" s="275"/>
      <c r="AE239" s="275"/>
      <c r="AF239" s="275"/>
      <c r="AG239" s="275"/>
      <c r="AH239" s="275"/>
      <c r="AI239" s="275"/>
      <c r="AJ239" s="275"/>
      <c r="AK239" s="275"/>
    </row>
    <row r="240" spans="5:37" ht="12.75"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  <c r="AC240" s="275"/>
      <c r="AD240" s="275"/>
      <c r="AE240" s="275"/>
      <c r="AF240" s="275"/>
      <c r="AG240" s="275"/>
      <c r="AH240" s="275"/>
      <c r="AI240" s="275"/>
      <c r="AJ240" s="275"/>
      <c r="AK240" s="275"/>
    </row>
    <row r="241" spans="5:37" ht="12.75"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  <c r="X241" s="275"/>
      <c r="Y241" s="275"/>
      <c r="Z241" s="275"/>
      <c r="AA241" s="275"/>
      <c r="AB241" s="275"/>
      <c r="AC241" s="275"/>
      <c r="AD241" s="275"/>
      <c r="AE241" s="275"/>
      <c r="AF241" s="275"/>
      <c r="AG241" s="275"/>
      <c r="AH241" s="275"/>
      <c r="AI241" s="275"/>
      <c r="AJ241" s="275"/>
      <c r="AK241" s="275"/>
    </row>
    <row r="242" spans="5:37" ht="12.75"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75"/>
      <c r="AC242" s="275"/>
      <c r="AD242" s="275"/>
      <c r="AE242" s="275"/>
      <c r="AF242" s="275"/>
      <c r="AG242" s="275"/>
      <c r="AH242" s="275"/>
      <c r="AI242" s="275"/>
      <c r="AJ242" s="275"/>
      <c r="AK242" s="275"/>
    </row>
    <row r="243" spans="5:37" ht="12.75"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  <c r="AD243" s="275"/>
      <c r="AE243" s="275"/>
      <c r="AF243" s="275"/>
      <c r="AG243" s="275"/>
      <c r="AH243" s="275"/>
      <c r="AI243" s="275"/>
      <c r="AJ243" s="275"/>
      <c r="AK243" s="275"/>
    </row>
    <row r="244" spans="5:37" ht="12.75"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</row>
    <row r="245" spans="5:37" ht="12.75"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  <c r="AD245" s="275"/>
      <c r="AE245" s="275"/>
      <c r="AF245" s="275"/>
      <c r="AG245" s="275"/>
      <c r="AH245" s="275"/>
      <c r="AI245" s="275"/>
      <c r="AJ245" s="275"/>
      <c r="AK245" s="275"/>
    </row>
    <row r="246" spans="5:37" ht="12.75"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5"/>
      <c r="AC246" s="275"/>
      <c r="AD246" s="275"/>
      <c r="AE246" s="275"/>
      <c r="AF246" s="275"/>
      <c r="AG246" s="275"/>
      <c r="AH246" s="275"/>
      <c r="AI246" s="275"/>
      <c r="AJ246" s="275"/>
      <c r="AK246" s="275"/>
    </row>
    <row r="247" spans="5:37" ht="12.75"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5"/>
      <c r="AC247" s="275"/>
      <c r="AD247" s="275"/>
      <c r="AE247" s="275"/>
      <c r="AF247" s="275"/>
      <c r="AG247" s="275"/>
      <c r="AH247" s="275"/>
      <c r="AI247" s="275"/>
      <c r="AJ247" s="275"/>
      <c r="AK247" s="275"/>
    </row>
    <row r="248" spans="5:37" ht="12.75"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</row>
    <row r="249" spans="5:37" ht="12.75"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</row>
    <row r="250" spans="5:37" ht="12.75"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</row>
    <row r="251" spans="5:37" ht="12.75"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75"/>
      <c r="AC251" s="275"/>
      <c r="AD251" s="275"/>
      <c r="AE251" s="275"/>
      <c r="AF251" s="275"/>
      <c r="AG251" s="275"/>
      <c r="AH251" s="275"/>
      <c r="AI251" s="275"/>
      <c r="AJ251" s="275"/>
      <c r="AK251" s="275"/>
    </row>
    <row r="252" spans="5:37" ht="12.75"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  <c r="AK252" s="275"/>
    </row>
    <row r="253" spans="5:37" ht="12.75"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275"/>
      <c r="AH253" s="275"/>
      <c r="AI253" s="275"/>
      <c r="AJ253" s="275"/>
      <c r="AK253" s="275"/>
    </row>
    <row r="254" spans="5:37" ht="12.75"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</row>
    <row r="255" spans="5:37" ht="12.75">
      <c r="E255" s="275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</row>
    <row r="256" spans="5:37" ht="12.75"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</row>
    <row r="257" spans="5:37" ht="12.75">
      <c r="E257" s="275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  <c r="AK257" s="275"/>
    </row>
    <row r="258" spans="5:37" ht="12.75">
      <c r="E258" s="275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/>
      <c r="AD258" s="275"/>
      <c r="AE258" s="275"/>
      <c r="AF258" s="275"/>
      <c r="AG258" s="275"/>
      <c r="AH258" s="275"/>
      <c r="AI258" s="275"/>
      <c r="AJ258" s="275"/>
      <c r="AK258" s="275"/>
    </row>
    <row r="259" spans="5:37" ht="12.75">
      <c r="E259" s="275"/>
      <c r="F259" s="275"/>
      <c r="G259" s="275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</row>
    <row r="260" spans="5:37" ht="12.75">
      <c r="E260" s="275"/>
      <c r="F260" s="275"/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275"/>
      <c r="AH260" s="275"/>
      <c r="AI260" s="275"/>
      <c r="AJ260" s="275"/>
      <c r="AK260" s="275"/>
    </row>
    <row r="261" spans="5:37" ht="12.75"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</row>
    <row r="262" spans="5:37" ht="12.75"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  <c r="AD262" s="275"/>
      <c r="AE262" s="275"/>
      <c r="AF262" s="275"/>
      <c r="AG262" s="275"/>
      <c r="AH262" s="275"/>
      <c r="AI262" s="275"/>
      <c r="AJ262" s="275"/>
      <c r="AK262" s="275"/>
    </row>
    <row r="263" spans="5:37" ht="12.75"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5"/>
      <c r="AK263" s="275"/>
    </row>
    <row r="264" spans="5:37" ht="12.75"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</row>
    <row r="265" spans="5:37" ht="12.75">
      <c r="E265" s="275"/>
      <c r="F265" s="275"/>
      <c r="G265" s="275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75"/>
      <c r="AC265" s="275"/>
      <c r="AD265" s="275"/>
      <c r="AE265" s="275"/>
      <c r="AF265" s="275"/>
      <c r="AG265" s="275"/>
      <c r="AH265" s="275"/>
      <c r="AI265" s="275"/>
      <c r="AJ265" s="275"/>
      <c r="AK265" s="275"/>
    </row>
    <row r="266" spans="5:37" ht="12.75">
      <c r="E266" s="275"/>
      <c r="F266" s="275"/>
      <c r="G266" s="275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  <c r="X266" s="275"/>
      <c r="Y266" s="275"/>
      <c r="Z266" s="275"/>
      <c r="AA266" s="275"/>
      <c r="AB266" s="275"/>
      <c r="AC266" s="275"/>
      <c r="AD266" s="275"/>
      <c r="AE266" s="275"/>
      <c r="AF266" s="275"/>
      <c r="AG266" s="275"/>
      <c r="AH266" s="275"/>
      <c r="AI266" s="275"/>
      <c r="AJ266" s="275"/>
      <c r="AK266" s="275"/>
    </row>
    <row r="267" spans="5:37" ht="12.75">
      <c r="E267" s="275"/>
      <c r="F267" s="275"/>
      <c r="G267" s="275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  <c r="X267" s="275"/>
      <c r="Y267" s="275"/>
      <c r="Z267" s="275"/>
      <c r="AA267" s="275"/>
      <c r="AB267" s="275"/>
      <c r="AC267" s="275"/>
      <c r="AD267" s="275"/>
      <c r="AE267" s="275"/>
      <c r="AF267" s="275"/>
      <c r="AG267" s="275"/>
      <c r="AH267" s="275"/>
      <c r="AI267" s="275"/>
      <c r="AJ267" s="275"/>
      <c r="AK267" s="275"/>
    </row>
    <row r="268" spans="5:37" ht="12.75"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</row>
    <row r="269" spans="5:37" ht="12.75">
      <c r="E269" s="275"/>
      <c r="F269" s="275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75"/>
      <c r="AC269" s="275"/>
      <c r="AD269" s="275"/>
      <c r="AE269" s="275"/>
      <c r="AF269" s="275"/>
      <c r="AG269" s="275"/>
      <c r="AH269" s="275"/>
      <c r="AI269" s="275"/>
      <c r="AJ269" s="275"/>
      <c r="AK269" s="275"/>
    </row>
    <row r="270" spans="5:37" ht="12.75">
      <c r="E270" s="275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75"/>
      <c r="AC270" s="275"/>
      <c r="AD270" s="275"/>
      <c r="AE270" s="275"/>
      <c r="AF270" s="275"/>
      <c r="AG270" s="275"/>
      <c r="AH270" s="275"/>
      <c r="AI270" s="275"/>
      <c r="AJ270" s="275"/>
      <c r="AK270" s="275"/>
    </row>
    <row r="271" spans="5:37" ht="12.75"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</row>
    <row r="272" spans="5:37" ht="12.75"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275"/>
      <c r="AH272" s="275"/>
      <c r="AI272" s="275"/>
      <c r="AJ272" s="275"/>
      <c r="AK272" s="275"/>
    </row>
    <row r="273" spans="5:37" ht="12.75">
      <c r="E273" s="275"/>
      <c r="F273" s="275"/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275"/>
      <c r="AH273" s="275"/>
      <c r="AI273" s="275"/>
      <c r="AJ273" s="275"/>
      <c r="AK273" s="275"/>
    </row>
  </sheetData>
  <sheetProtection/>
  <mergeCells count="77">
    <mergeCell ref="AC156:AD156"/>
    <mergeCell ref="AM155:AO155"/>
    <mergeCell ref="AM156:AO156"/>
    <mergeCell ref="AL152:AM152"/>
    <mergeCell ref="W6:AD6"/>
    <mergeCell ref="AE6:AF8"/>
    <mergeCell ref="Y7:Z7"/>
    <mergeCell ref="AL6:AO6"/>
    <mergeCell ref="AC155:AD155"/>
    <mergeCell ref="D29:D39"/>
    <mergeCell ref="D50:D56"/>
    <mergeCell ref="N155:O155"/>
    <mergeCell ref="A112:A126"/>
    <mergeCell ref="B112:B126"/>
    <mergeCell ref="D112:D126"/>
    <mergeCell ref="B69:B79"/>
    <mergeCell ref="D94:D101"/>
    <mergeCell ref="B138:B143"/>
    <mergeCell ref="D137:D143"/>
    <mergeCell ref="A156:C156"/>
    <mergeCell ref="N156:O156"/>
    <mergeCell ref="A58:A67"/>
    <mergeCell ref="B58:B67"/>
    <mergeCell ref="D58:D67"/>
    <mergeCell ref="A69:A79"/>
    <mergeCell ref="A103:A110"/>
    <mergeCell ref="A155:C155"/>
    <mergeCell ref="N151:O151"/>
    <mergeCell ref="A138:A143"/>
    <mergeCell ref="AP5:AP9"/>
    <mergeCell ref="U6:V6"/>
    <mergeCell ref="AN7:AO8"/>
    <mergeCell ref="M7:N8"/>
    <mergeCell ref="B103:B110"/>
    <mergeCell ref="D103:D110"/>
    <mergeCell ref="D69:D79"/>
    <mergeCell ref="AG7:AG9"/>
    <mergeCell ref="E5:AG5"/>
    <mergeCell ref="S6:T8"/>
    <mergeCell ref="D17:D27"/>
    <mergeCell ref="D10:D15"/>
    <mergeCell ref="U7:U9"/>
    <mergeCell ref="V7:V9"/>
    <mergeCell ref="A10:A15"/>
    <mergeCell ref="G8:H8"/>
    <mergeCell ref="K8:L8"/>
    <mergeCell ref="O7:P8"/>
    <mergeCell ref="I8:J8"/>
    <mergeCell ref="B94:B101"/>
    <mergeCell ref="A29:A39"/>
    <mergeCell ref="B29:B39"/>
    <mergeCell ref="A1:AG1"/>
    <mergeCell ref="A2:AG2"/>
    <mergeCell ref="A5:A9"/>
    <mergeCell ref="B5:B9"/>
    <mergeCell ref="C5:C9"/>
    <mergeCell ref="A17:A27"/>
    <mergeCell ref="B17:B27"/>
    <mergeCell ref="E6:L6"/>
    <mergeCell ref="E7:F8"/>
    <mergeCell ref="W7:X8"/>
    <mergeCell ref="AC7:AD8"/>
    <mergeCell ref="AL7:AM8"/>
    <mergeCell ref="AA7:AB7"/>
    <mergeCell ref="Q7:R8"/>
    <mergeCell ref="G7:L7"/>
    <mergeCell ref="M6:R6"/>
    <mergeCell ref="A146:C146"/>
    <mergeCell ref="AI156:AK156"/>
    <mergeCell ref="AI151:AK151"/>
    <mergeCell ref="AH7:AI8"/>
    <mergeCell ref="AJ7:AK8"/>
    <mergeCell ref="B10:B15"/>
    <mergeCell ref="A50:A56"/>
    <mergeCell ref="B50:B56"/>
    <mergeCell ref="D5:D9"/>
    <mergeCell ref="A94:A101"/>
  </mergeCells>
  <printOptions/>
  <pageMargins left="0.29" right="0.45" top="0.5" bottom="0.5" header="0.3" footer="0.3"/>
  <pageSetup horizontalDpi="300" verticalDpi="300" orientation="landscape" paperSize="9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4"/>
  <sheetViews>
    <sheetView zoomScalePageLayoutView="0" workbookViewId="0" topLeftCell="E1">
      <selection activeCell="F23" sqref="F23"/>
    </sheetView>
  </sheetViews>
  <sheetFormatPr defaultColWidth="9.140625" defaultRowHeight="12.75"/>
  <cols>
    <col min="1" max="1" width="12.421875" style="1" customWidth="1"/>
    <col min="2" max="2" width="6.28125" style="1" customWidth="1"/>
    <col min="3" max="3" width="19.7109375" style="1" customWidth="1"/>
    <col min="4" max="4" width="10.28125" style="1" customWidth="1"/>
    <col min="5" max="5" width="9.7109375" style="79" customWidth="1"/>
    <col min="6" max="6" width="13.421875" style="79" customWidth="1"/>
    <col min="7" max="7" width="9.57421875" style="79" customWidth="1"/>
    <col min="8" max="8" width="13.421875" style="79" customWidth="1"/>
    <col min="9" max="9" width="7.8515625" style="80" customWidth="1"/>
    <col min="10" max="10" width="13.7109375" style="80" customWidth="1"/>
    <col min="11" max="11" width="8.140625" style="80" customWidth="1"/>
    <col min="12" max="12" width="12.421875" style="80" customWidth="1"/>
    <col min="13" max="13" width="8.00390625" style="80" customWidth="1"/>
    <col min="14" max="14" width="9.421875" style="80" customWidth="1"/>
    <col min="15" max="15" width="7.7109375" style="80" customWidth="1"/>
    <col min="16" max="16" width="11.421875" style="80" customWidth="1"/>
    <col min="17" max="17" width="9.7109375" style="102" customWidth="1"/>
    <col min="18" max="18" width="14.8515625" style="102" customWidth="1"/>
    <col min="19" max="19" width="9.7109375" style="102" customWidth="1"/>
    <col min="20" max="20" width="13.140625" style="102" customWidth="1"/>
    <col min="21" max="21" width="6.57421875" style="1" hidden="1" customWidth="1"/>
    <col min="22" max="22" width="14.140625" style="1" hidden="1" customWidth="1"/>
    <col min="23" max="23" width="6.00390625" style="1" hidden="1" customWidth="1"/>
    <col min="24" max="24" width="11.00390625" style="1" hidden="1" customWidth="1"/>
    <col min="25" max="25" width="9.7109375" style="102" customWidth="1"/>
    <col min="26" max="26" width="11.57421875" style="102" customWidth="1"/>
    <col min="27" max="27" width="8.28125" style="1" hidden="1" customWidth="1"/>
    <col min="28" max="28" width="10.00390625" style="1" hidden="1" customWidth="1"/>
    <col min="29" max="29" width="0.13671875" style="1" hidden="1" customWidth="1"/>
    <col min="30" max="30" width="6.57421875" style="1" hidden="1" customWidth="1"/>
    <col min="31" max="31" width="7.7109375" style="1" customWidth="1"/>
    <col min="32" max="32" width="13.57421875" style="1" customWidth="1"/>
    <col min="33" max="33" width="7.421875" style="1" customWidth="1"/>
    <col min="34" max="34" width="13.7109375" style="1" customWidth="1"/>
    <col min="35" max="35" width="14.421875" style="1" customWidth="1"/>
    <col min="36" max="37" width="14.00390625" style="1" bestFit="1" customWidth="1"/>
    <col min="38" max="16384" width="9.140625" style="1" customWidth="1"/>
  </cols>
  <sheetData>
    <row r="1" spans="1:35" ht="12.7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314"/>
      <c r="AF1" s="314"/>
      <c r="AG1" s="314"/>
      <c r="AH1" s="314"/>
      <c r="AI1" s="5"/>
    </row>
    <row r="2" spans="1:35" ht="12.75">
      <c r="A2" s="666" t="s">
        <v>156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"/>
      <c r="AF2" s="6"/>
      <c r="AG2" s="6"/>
      <c r="AH2" s="6"/>
      <c r="AI2" s="5"/>
    </row>
    <row r="3" spans="1:35" ht="12.75">
      <c r="A3" s="28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5"/>
      <c r="AF3" s="5"/>
      <c r="AG3" s="5"/>
      <c r="AH3" s="5"/>
      <c r="AI3" s="5"/>
    </row>
    <row r="4" spans="1:35" ht="7.5" customHeight="1" thickBot="1">
      <c r="A4" s="7"/>
      <c r="B4" s="5"/>
      <c r="C4" s="5"/>
      <c r="D4" s="5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5"/>
      <c r="AF4" s="5"/>
      <c r="AG4" s="5"/>
      <c r="AH4" s="5"/>
      <c r="AI4" s="5"/>
    </row>
    <row r="5" spans="1:35" ht="14.25" customHeight="1" thickBot="1" thickTop="1">
      <c r="A5" s="734" t="s">
        <v>2</v>
      </c>
      <c r="B5" s="737" t="s">
        <v>3</v>
      </c>
      <c r="C5" s="737" t="s">
        <v>4</v>
      </c>
      <c r="D5" s="740" t="s">
        <v>5</v>
      </c>
      <c r="E5" s="726" t="s">
        <v>6</v>
      </c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8"/>
      <c r="AE5" s="8"/>
      <c r="AF5" s="8"/>
      <c r="AG5" s="8"/>
      <c r="AH5" s="8"/>
      <c r="AI5" s="687" t="s">
        <v>114</v>
      </c>
    </row>
    <row r="6" spans="1:35" ht="12.75" customHeight="1">
      <c r="A6" s="735"/>
      <c r="B6" s="738"/>
      <c r="C6" s="738"/>
      <c r="D6" s="741"/>
      <c r="E6" s="650" t="s">
        <v>148</v>
      </c>
      <c r="F6" s="651"/>
      <c r="G6" s="651"/>
      <c r="H6" s="652"/>
      <c r="I6" s="650" t="s">
        <v>150</v>
      </c>
      <c r="J6" s="651"/>
      <c r="K6" s="651"/>
      <c r="L6" s="651"/>
      <c r="M6" s="651"/>
      <c r="N6" s="651"/>
      <c r="O6" s="651"/>
      <c r="P6" s="652"/>
      <c r="Q6" s="744" t="s">
        <v>8</v>
      </c>
      <c r="R6" s="745"/>
      <c r="S6" s="744" t="s">
        <v>9</v>
      </c>
      <c r="T6" s="746"/>
      <c r="U6" s="746"/>
      <c r="V6" s="746"/>
      <c r="W6" s="746"/>
      <c r="X6" s="746"/>
      <c r="Y6" s="746"/>
      <c r="Z6" s="746"/>
      <c r="AA6" s="746"/>
      <c r="AB6" s="745"/>
      <c r="AC6" s="663" t="s">
        <v>10</v>
      </c>
      <c r="AD6" s="747"/>
      <c r="AE6" s="722" t="s">
        <v>144</v>
      </c>
      <c r="AF6" s="723"/>
      <c r="AG6" s="723"/>
      <c r="AH6" s="724"/>
      <c r="AI6" s="688"/>
    </row>
    <row r="7" spans="1:35" ht="13.5" customHeight="1">
      <c r="A7" s="735"/>
      <c r="B7" s="738"/>
      <c r="C7" s="738"/>
      <c r="D7" s="741"/>
      <c r="E7" s="653" t="s">
        <v>7</v>
      </c>
      <c r="F7" s="654"/>
      <c r="G7" s="653" t="s">
        <v>149</v>
      </c>
      <c r="H7" s="654"/>
      <c r="I7" s="653" t="s">
        <v>151</v>
      </c>
      <c r="J7" s="654"/>
      <c r="K7" s="653" t="s">
        <v>152</v>
      </c>
      <c r="L7" s="654"/>
      <c r="M7" s="653" t="s">
        <v>154</v>
      </c>
      <c r="N7" s="654"/>
      <c r="O7" s="653" t="s">
        <v>153</v>
      </c>
      <c r="P7" s="654"/>
      <c r="Q7" s="679" t="s">
        <v>132</v>
      </c>
      <c r="R7" s="681" t="s">
        <v>12</v>
      </c>
      <c r="S7" s="653" t="s">
        <v>123</v>
      </c>
      <c r="T7" s="654"/>
      <c r="U7" s="663" t="s">
        <v>13</v>
      </c>
      <c r="V7" s="664"/>
      <c r="W7" s="663" t="s">
        <v>128</v>
      </c>
      <c r="X7" s="664"/>
      <c r="Y7" s="653" t="s">
        <v>129</v>
      </c>
      <c r="Z7" s="654"/>
      <c r="AA7" s="663" t="s">
        <v>130</v>
      </c>
      <c r="AB7" s="664"/>
      <c r="AC7" s="679" t="s">
        <v>15</v>
      </c>
      <c r="AD7" s="750" t="s">
        <v>14</v>
      </c>
      <c r="AE7" s="659" t="s">
        <v>147</v>
      </c>
      <c r="AF7" s="731"/>
      <c r="AG7" s="659" t="s">
        <v>146</v>
      </c>
      <c r="AH7" s="731"/>
      <c r="AI7" s="688"/>
    </row>
    <row r="8" spans="1:35" ht="13.5" customHeight="1">
      <c r="A8" s="735"/>
      <c r="B8" s="738"/>
      <c r="C8" s="738"/>
      <c r="D8" s="741"/>
      <c r="E8" s="729"/>
      <c r="F8" s="730"/>
      <c r="G8" s="729"/>
      <c r="H8" s="730"/>
      <c r="I8" s="729"/>
      <c r="J8" s="730"/>
      <c r="K8" s="729"/>
      <c r="L8" s="730"/>
      <c r="M8" s="729"/>
      <c r="N8" s="730"/>
      <c r="O8" s="729"/>
      <c r="P8" s="730"/>
      <c r="Q8" s="748"/>
      <c r="R8" s="753"/>
      <c r="S8" s="729"/>
      <c r="T8" s="730"/>
      <c r="U8" s="104"/>
      <c r="V8" s="105"/>
      <c r="W8" s="104"/>
      <c r="X8" s="105"/>
      <c r="Y8" s="729"/>
      <c r="Z8" s="730"/>
      <c r="AA8" s="104"/>
      <c r="AB8" s="105"/>
      <c r="AC8" s="748"/>
      <c r="AD8" s="751"/>
      <c r="AE8" s="732"/>
      <c r="AF8" s="733"/>
      <c r="AG8" s="732"/>
      <c r="AH8" s="733"/>
      <c r="AI8" s="688"/>
    </row>
    <row r="9" spans="1:37" ht="39.75" customHeight="1" thickBot="1">
      <c r="A9" s="736"/>
      <c r="B9" s="739"/>
      <c r="C9" s="739"/>
      <c r="D9" s="742"/>
      <c r="E9" s="312" t="s">
        <v>127</v>
      </c>
      <c r="F9" s="313" t="s">
        <v>12</v>
      </c>
      <c r="G9" s="312" t="s">
        <v>127</v>
      </c>
      <c r="H9" s="313" t="s">
        <v>12</v>
      </c>
      <c r="I9" s="312" t="s">
        <v>139</v>
      </c>
      <c r="J9" s="313" t="s">
        <v>12</v>
      </c>
      <c r="K9" s="312" t="s">
        <v>139</v>
      </c>
      <c r="L9" s="313" t="s">
        <v>12</v>
      </c>
      <c r="M9" s="312" t="s">
        <v>139</v>
      </c>
      <c r="N9" s="313" t="s">
        <v>12</v>
      </c>
      <c r="O9" s="312" t="s">
        <v>139</v>
      </c>
      <c r="P9" s="313" t="s">
        <v>12</v>
      </c>
      <c r="Q9" s="749"/>
      <c r="R9" s="754"/>
      <c r="S9" s="312" t="s">
        <v>140</v>
      </c>
      <c r="T9" s="313" t="s">
        <v>16</v>
      </c>
      <c r="U9" s="312" t="s">
        <v>17</v>
      </c>
      <c r="V9" s="313" t="s">
        <v>12</v>
      </c>
      <c r="W9" s="312" t="s">
        <v>11</v>
      </c>
      <c r="X9" s="313" t="s">
        <v>12</v>
      </c>
      <c r="Y9" s="312" t="s">
        <v>132</v>
      </c>
      <c r="Z9" s="313" t="s">
        <v>12</v>
      </c>
      <c r="AA9" s="312" t="s">
        <v>132</v>
      </c>
      <c r="AB9" s="313" t="s">
        <v>12</v>
      </c>
      <c r="AC9" s="749"/>
      <c r="AD9" s="752"/>
      <c r="AE9" s="89" t="s">
        <v>145</v>
      </c>
      <c r="AF9" s="90" t="s">
        <v>16</v>
      </c>
      <c r="AG9" s="91" t="s">
        <v>145</v>
      </c>
      <c r="AH9" s="92" t="s">
        <v>16</v>
      </c>
      <c r="AI9" s="743"/>
      <c r="AK9" s="2"/>
    </row>
    <row r="10" spans="1:35" ht="13.5" customHeight="1" thickTop="1">
      <c r="A10" s="682" t="s">
        <v>18</v>
      </c>
      <c r="B10" s="638" t="s">
        <v>19</v>
      </c>
      <c r="C10" s="9" t="s">
        <v>20</v>
      </c>
      <c r="D10" s="677" t="s">
        <v>141</v>
      </c>
      <c r="E10" s="108">
        <v>1</v>
      </c>
      <c r="F10" s="109">
        <v>3000</v>
      </c>
      <c r="G10" s="110"/>
      <c r="H10" s="109"/>
      <c r="I10" s="110"/>
      <c r="J10" s="109"/>
      <c r="K10" s="110">
        <v>6</v>
      </c>
      <c r="L10" s="109">
        <v>9000</v>
      </c>
      <c r="M10" s="110"/>
      <c r="N10" s="109"/>
      <c r="O10" s="110"/>
      <c r="P10" s="109"/>
      <c r="Q10" s="110"/>
      <c r="R10" s="109"/>
      <c r="S10" s="110"/>
      <c r="T10" s="109"/>
      <c r="U10" s="111"/>
      <c r="V10" s="112"/>
      <c r="W10" s="112"/>
      <c r="X10" s="112"/>
      <c r="Y10" s="110"/>
      <c r="Z10" s="109"/>
      <c r="AA10" s="112"/>
      <c r="AB10" s="112"/>
      <c r="AC10" s="113"/>
      <c r="AD10" s="113"/>
      <c r="AE10" s="110"/>
      <c r="AF10" s="109"/>
      <c r="AG10" s="110"/>
      <c r="AH10" s="109"/>
      <c r="AI10" s="10">
        <f aca="true" t="shared" si="0" ref="AI10:AI15">SUM(F10+H10+J10+L10+N10+P10+R10+T10+Z10+AF10+AH10)</f>
        <v>12000</v>
      </c>
    </row>
    <row r="11" spans="1:35" ht="12.75">
      <c r="A11" s="648"/>
      <c r="B11" s="639"/>
      <c r="C11" s="11" t="s">
        <v>155</v>
      </c>
      <c r="D11" s="675"/>
      <c r="E11" s="114"/>
      <c r="F11" s="115"/>
      <c r="G11" s="116">
        <v>22</v>
      </c>
      <c r="H11" s="115">
        <v>13200</v>
      </c>
      <c r="I11" s="116"/>
      <c r="J11" s="115"/>
      <c r="K11" s="116"/>
      <c r="L11" s="115"/>
      <c r="M11" s="116"/>
      <c r="N11" s="115"/>
      <c r="O11" s="116"/>
      <c r="P11" s="115"/>
      <c r="Q11" s="116"/>
      <c r="R11" s="115"/>
      <c r="S11" s="116"/>
      <c r="T11" s="115"/>
      <c r="U11" s="118"/>
      <c r="V11" s="119"/>
      <c r="W11" s="119"/>
      <c r="X11" s="119"/>
      <c r="Y11" s="116"/>
      <c r="Z11" s="115"/>
      <c r="AA11" s="119"/>
      <c r="AB11" s="119"/>
      <c r="AC11" s="120"/>
      <c r="AD11" s="120"/>
      <c r="AE11" s="116"/>
      <c r="AF11" s="115"/>
      <c r="AG11" s="116"/>
      <c r="AH11" s="115"/>
      <c r="AI11" s="13">
        <f t="shared" si="0"/>
        <v>13200</v>
      </c>
    </row>
    <row r="12" spans="1:35" ht="12.75">
      <c r="A12" s="648"/>
      <c r="B12" s="639"/>
      <c r="C12" s="11" t="s">
        <v>21</v>
      </c>
      <c r="D12" s="675"/>
      <c r="E12" s="114"/>
      <c r="F12" s="115"/>
      <c r="G12" s="116"/>
      <c r="H12" s="115"/>
      <c r="I12" s="116"/>
      <c r="J12" s="115"/>
      <c r="K12" s="116"/>
      <c r="L12" s="115"/>
      <c r="M12" s="116"/>
      <c r="N12" s="115"/>
      <c r="O12" s="116"/>
      <c r="P12" s="115"/>
      <c r="Q12" s="116"/>
      <c r="R12" s="115"/>
      <c r="S12" s="116"/>
      <c r="T12" s="115"/>
      <c r="U12" s="118"/>
      <c r="V12" s="119"/>
      <c r="W12" s="119"/>
      <c r="X12" s="119"/>
      <c r="Y12" s="116"/>
      <c r="Z12" s="115"/>
      <c r="AA12" s="119"/>
      <c r="AB12" s="119"/>
      <c r="AC12" s="120"/>
      <c r="AD12" s="120"/>
      <c r="AE12" s="116"/>
      <c r="AF12" s="115"/>
      <c r="AG12" s="116"/>
      <c r="AH12" s="115"/>
      <c r="AI12" s="13">
        <f t="shared" si="0"/>
        <v>0</v>
      </c>
    </row>
    <row r="13" spans="1:35" ht="12.75">
      <c r="A13" s="648"/>
      <c r="B13" s="639"/>
      <c r="C13" s="11" t="s">
        <v>133</v>
      </c>
      <c r="D13" s="675"/>
      <c r="E13" s="114"/>
      <c r="F13" s="115"/>
      <c r="G13" s="116"/>
      <c r="H13" s="115"/>
      <c r="I13" s="116"/>
      <c r="J13" s="115"/>
      <c r="K13" s="116"/>
      <c r="L13" s="115"/>
      <c r="M13" s="116"/>
      <c r="N13" s="115"/>
      <c r="O13" s="116"/>
      <c r="P13" s="115"/>
      <c r="Q13" s="117">
        <v>25</v>
      </c>
      <c r="R13" s="115">
        <v>125000</v>
      </c>
      <c r="S13" s="116"/>
      <c r="T13" s="115"/>
      <c r="U13" s="118"/>
      <c r="V13" s="119"/>
      <c r="W13" s="119"/>
      <c r="X13" s="119"/>
      <c r="Y13" s="116"/>
      <c r="Z13" s="115"/>
      <c r="AA13" s="119"/>
      <c r="AB13" s="119"/>
      <c r="AC13" s="120"/>
      <c r="AD13" s="120"/>
      <c r="AE13" s="116"/>
      <c r="AF13" s="115"/>
      <c r="AG13" s="116"/>
      <c r="AH13" s="115"/>
      <c r="AI13" s="13">
        <f t="shared" si="0"/>
        <v>125000</v>
      </c>
    </row>
    <row r="14" spans="1:35" ht="12.75">
      <c r="A14" s="648"/>
      <c r="B14" s="639"/>
      <c r="C14" s="11" t="s">
        <v>22</v>
      </c>
      <c r="D14" s="675"/>
      <c r="E14" s="114"/>
      <c r="F14" s="115"/>
      <c r="G14" s="116"/>
      <c r="H14" s="115"/>
      <c r="I14" s="116"/>
      <c r="J14" s="115"/>
      <c r="K14" s="116"/>
      <c r="L14" s="115"/>
      <c r="M14" s="116"/>
      <c r="N14" s="115"/>
      <c r="O14" s="116"/>
      <c r="P14" s="115"/>
      <c r="Q14" s="116"/>
      <c r="R14" s="115"/>
      <c r="S14" s="116"/>
      <c r="T14" s="115"/>
      <c r="U14" s="118"/>
      <c r="V14" s="119"/>
      <c r="W14" s="119"/>
      <c r="X14" s="119"/>
      <c r="Y14" s="116"/>
      <c r="Z14" s="115"/>
      <c r="AA14" s="119"/>
      <c r="AB14" s="119"/>
      <c r="AC14" s="120"/>
      <c r="AD14" s="120"/>
      <c r="AE14" s="116"/>
      <c r="AF14" s="115"/>
      <c r="AG14" s="116"/>
      <c r="AH14" s="115"/>
      <c r="AI14" s="13">
        <f t="shared" si="0"/>
        <v>0</v>
      </c>
    </row>
    <row r="15" spans="1:35" ht="13.5" thickBot="1">
      <c r="A15" s="649"/>
      <c r="B15" s="640"/>
      <c r="C15" s="14" t="s">
        <v>23</v>
      </c>
      <c r="D15" s="676"/>
      <c r="E15" s="121"/>
      <c r="F15" s="122"/>
      <c r="G15" s="284"/>
      <c r="H15" s="122"/>
      <c r="I15" s="284"/>
      <c r="J15" s="122"/>
      <c r="K15" s="284"/>
      <c r="L15" s="122"/>
      <c r="M15" s="284"/>
      <c r="N15" s="122"/>
      <c r="O15" s="284"/>
      <c r="P15" s="122"/>
      <c r="Q15" s="284"/>
      <c r="R15" s="122"/>
      <c r="S15" s="284"/>
      <c r="T15" s="122"/>
      <c r="U15" s="123"/>
      <c r="V15" s="124"/>
      <c r="W15" s="124"/>
      <c r="X15" s="124"/>
      <c r="Y15" s="284"/>
      <c r="Z15" s="122"/>
      <c r="AA15" s="124"/>
      <c r="AB15" s="124"/>
      <c r="AC15" s="125"/>
      <c r="AD15" s="125"/>
      <c r="AE15" s="284"/>
      <c r="AF15" s="122"/>
      <c r="AG15" s="284"/>
      <c r="AH15" s="122"/>
      <c r="AI15" s="93">
        <f t="shared" si="0"/>
        <v>0</v>
      </c>
    </row>
    <row r="16" spans="1:43" s="275" customFormat="1" ht="13.5" thickBot="1">
      <c r="A16" s="286"/>
      <c r="B16" s="287"/>
      <c r="C16" s="288" t="s">
        <v>124</v>
      </c>
      <c r="D16" s="289"/>
      <c r="E16" s="126">
        <f aca="true" t="shared" si="1" ref="E16:J16">SUM(E10:E15)</f>
        <v>1</v>
      </c>
      <c r="F16" s="127">
        <f t="shared" si="1"/>
        <v>3000</v>
      </c>
      <c r="G16" s="126">
        <f t="shared" si="1"/>
        <v>22</v>
      </c>
      <c r="H16" s="127">
        <f t="shared" si="1"/>
        <v>13200</v>
      </c>
      <c r="I16" s="128">
        <f t="shared" si="1"/>
        <v>0</v>
      </c>
      <c r="J16" s="129">
        <f t="shared" si="1"/>
        <v>0</v>
      </c>
      <c r="K16" s="130">
        <f>SUM(K10:K15)</f>
        <v>6</v>
      </c>
      <c r="L16" s="129">
        <f>SUM(L10:L15)</f>
        <v>9000</v>
      </c>
      <c r="M16" s="129"/>
      <c r="N16" s="129"/>
      <c r="O16" s="128">
        <f>SUM(O10:O15)</f>
        <v>0</v>
      </c>
      <c r="P16" s="129">
        <f>SUM(P10:P15)</f>
        <v>0</v>
      </c>
      <c r="Q16" s="131">
        <f>SUM(Q13:Q15)</f>
        <v>25</v>
      </c>
      <c r="R16" s="129">
        <f>SUM(R13:R15)</f>
        <v>125000</v>
      </c>
      <c r="S16" s="132">
        <f>SUM(S10:S15)</f>
        <v>0</v>
      </c>
      <c r="T16" s="129">
        <f>SUM(T10:T15)</f>
        <v>0</v>
      </c>
      <c r="U16" s="128"/>
      <c r="V16" s="127"/>
      <c r="W16" s="127"/>
      <c r="X16" s="127"/>
      <c r="Y16" s="127">
        <f aca="true" t="shared" si="2" ref="Y16:AH16">SUM(Y9:Y15)</f>
        <v>0</v>
      </c>
      <c r="Z16" s="127">
        <f t="shared" si="2"/>
        <v>0</v>
      </c>
      <c r="AA16" s="127">
        <f t="shared" si="2"/>
        <v>0</v>
      </c>
      <c r="AB16" s="127">
        <f t="shared" si="2"/>
        <v>0</v>
      </c>
      <c r="AC16" s="127">
        <f t="shared" si="2"/>
        <v>0</v>
      </c>
      <c r="AD16" s="127">
        <f t="shared" si="2"/>
        <v>0</v>
      </c>
      <c r="AE16" s="127">
        <f t="shared" si="2"/>
        <v>0</v>
      </c>
      <c r="AF16" s="127">
        <f t="shared" si="2"/>
        <v>0</v>
      </c>
      <c r="AG16" s="127">
        <f t="shared" si="2"/>
        <v>0</v>
      </c>
      <c r="AH16" s="127">
        <f t="shared" si="2"/>
        <v>0</v>
      </c>
      <c r="AI16" s="290">
        <f>SUM(AI10:AI15)</f>
        <v>150200</v>
      </c>
      <c r="AJ16" s="291"/>
      <c r="AK16" s="291"/>
      <c r="AL16" s="291"/>
      <c r="AM16" s="291"/>
      <c r="AN16" s="291"/>
      <c r="AO16" s="291"/>
      <c r="AP16" s="291"/>
      <c r="AQ16" s="291"/>
    </row>
    <row r="17" spans="1:35" ht="12.75" customHeight="1">
      <c r="A17" s="701" t="s">
        <v>24</v>
      </c>
      <c r="B17" s="673" t="s">
        <v>25</v>
      </c>
      <c r="C17" s="18" t="s">
        <v>26</v>
      </c>
      <c r="D17" s="691" t="s">
        <v>141</v>
      </c>
      <c r="E17" s="133">
        <v>8</v>
      </c>
      <c r="F17" s="134">
        <v>12200</v>
      </c>
      <c r="G17" s="135">
        <v>2</v>
      </c>
      <c r="H17" s="134">
        <v>1200</v>
      </c>
      <c r="I17" s="136">
        <v>6</v>
      </c>
      <c r="J17" s="137">
        <v>9000</v>
      </c>
      <c r="K17" s="138"/>
      <c r="L17" s="137"/>
      <c r="M17" s="137"/>
      <c r="N17" s="137"/>
      <c r="O17" s="137"/>
      <c r="P17" s="137"/>
      <c r="Q17" s="139">
        <v>55</v>
      </c>
      <c r="R17" s="137">
        <v>275000</v>
      </c>
      <c r="S17" s="140"/>
      <c r="T17" s="137"/>
      <c r="U17" s="136"/>
      <c r="V17" s="134"/>
      <c r="W17" s="134"/>
      <c r="X17" s="134"/>
      <c r="Y17" s="140"/>
      <c r="Z17" s="134"/>
      <c r="AA17" s="134"/>
      <c r="AB17" s="134"/>
      <c r="AC17" s="134"/>
      <c r="AD17" s="134"/>
      <c r="AE17" s="19"/>
      <c r="AF17" s="19"/>
      <c r="AG17" s="19"/>
      <c r="AH17" s="19"/>
      <c r="AI17" s="93">
        <f>SUM(F17+H17+J17+L17+N17+P17+R17+T17+Z17+AF17+AH17)</f>
        <v>297400</v>
      </c>
    </row>
    <row r="18" spans="1:35" ht="12.75">
      <c r="A18" s="648"/>
      <c r="B18" s="639"/>
      <c r="C18" s="20" t="s">
        <v>27</v>
      </c>
      <c r="D18" s="674"/>
      <c r="E18" s="141">
        <v>4</v>
      </c>
      <c r="F18" s="120">
        <v>6817</v>
      </c>
      <c r="G18" s="142">
        <v>2</v>
      </c>
      <c r="H18" s="120">
        <v>1200</v>
      </c>
      <c r="I18" s="143"/>
      <c r="J18" s="144"/>
      <c r="K18" s="144"/>
      <c r="L18" s="144"/>
      <c r="M18" s="144"/>
      <c r="N18" s="144"/>
      <c r="O18" s="144"/>
      <c r="P18" s="144"/>
      <c r="Q18" s="145"/>
      <c r="R18" s="144"/>
      <c r="S18" s="146"/>
      <c r="T18" s="144"/>
      <c r="U18" s="143"/>
      <c r="V18" s="120"/>
      <c r="W18" s="120"/>
      <c r="X18" s="120"/>
      <c r="Y18" s="146">
        <v>446</v>
      </c>
      <c r="Z18" s="120">
        <v>60210</v>
      </c>
      <c r="AA18" s="146"/>
      <c r="AB18" s="120"/>
      <c r="AC18" s="120"/>
      <c r="AD18" s="120"/>
      <c r="AE18" s="12"/>
      <c r="AF18" s="12"/>
      <c r="AG18" s="12"/>
      <c r="AH18" s="12"/>
      <c r="AI18" s="13">
        <f aca="true" t="shared" si="3" ref="AI18:AI27">SUM(F18+H18+J18+L18+N18+P18+R18+T18+Z18+AF18+AH18)</f>
        <v>68227</v>
      </c>
    </row>
    <row r="19" spans="1:35" ht="12.75">
      <c r="A19" s="648"/>
      <c r="B19" s="639"/>
      <c r="C19" s="20" t="s">
        <v>28</v>
      </c>
      <c r="D19" s="674"/>
      <c r="E19" s="141">
        <v>10</v>
      </c>
      <c r="F19" s="120">
        <v>17800</v>
      </c>
      <c r="G19" s="142">
        <v>16</v>
      </c>
      <c r="H19" s="120">
        <v>9600</v>
      </c>
      <c r="I19" s="143"/>
      <c r="J19" s="144"/>
      <c r="K19" s="147">
        <v>3</v>
      </c>
      <c r="L19" s="144">
        <v>4500</v>
      </c>
      <c r="M19" s="144"/>
      <c r="N19" s="144"/>
      <c r="O19" s="144"/>
      <c r="P19" s="144"/>
      <c r="Q19" s="145"/>
      <c r="R19" s="144"/>
      <c r="S19" s="146"/>
      <c r="T19" s="144"/>
      <c r="U19" s="143"/>
      <c r="V19" s="120"/>
      <c r="W19" s="120"/>
      <c r="X19" s="120"/>
      <c r="Y19" s="120"/>
      <c r="Z19" s="120"/>
      <c r="AA19" s="120"/>
      <c r="AB19" s="120"/>
      <c r="AC19" s="120"/>
      <c r="AD19" s="120"/>
      <c r="AE19" s="12"/>
      <c r="AF19" s="12"/>
      <c r="AG19" s="12"/>
      <c r="AH19" s="12"/>
      <c r="AI19" s="13">
        <f t="shared" si="3"/>
        <v>31900</v>
      </c>
    </row>
    <row r="20" spans="1:35" ht="12.75">
      <c r="A20" s="648"/>
      <c r="B20" s="639"/>
      <c r="C20" s="20" t="s">
        <v>29</v>
      </c>
      <c r="D20" s="674"/>
      <c r="E20" s="141">
        <v>3</v>
      </c>
      <c r="F20" s="120">
        <v>5150</v>
      </c>
      <c r="G20" s="142">
        <v>2</v>
      </c>
      <c r="H20" s="120">
        <v>1200</v>
      </c>
      <c r="I20" s="143"/>
      <c r="J20" s="144"/>
      <c r="K20" s="144"/>
      <c r="L20" s="144"/>
      <c r="M20" s="144"/>
      <c r="N20" s="144"/>
      <c r="O20" s="144"/>
      <c r="P20" s="144"/>
      <c r="Q20" s="145"/>
      <c r="R20" s="144"/>
      <c r="S20" s="146"/>
      <c r="T20" s="144"/>
      <c r="U20" s="143"/>
      <c r="V20" s="120"/>
      <c r="W20" s="120"/>
      <c r="X20" s="120"/>
      <c r="Y20" s="120"/>
      <c r="Z20" s="120"/>
      <c r="AA20" s="120"/>
      <c r="AB20" s="120"/>
      <c r="AC20" s="120"/>
      <c r="AD20" s="120"/>
      <c r="AE20" s="12"/>
      <c r="AF20" s="12"/>
      <c r="AG20" s="12"/>
      <c r="AH20" s="12"/>
      <c r="AI20" s="13">
        <f t="shared" si="3"/>
        <v>6350</v>
      </c>
    </row>
    <row r="21" spans="1:35" ht="12.75">
      <c r="A21" s="648"/>
      <c r="B21" s="639"/>
      <c r="C21" s="20" t="s">
        <v>30</v>
      </c>
      <c r="D21" s="674"/>
      <c r="E21" s="141">
        <v>2</v>
      </c>
      <c r="F21" s="120">
        <v>5000</v>
      </c>
      <c r="G21" s="142">
        <v>3</v>
      </c>
      <c r="H21" s="120">
        <v>1800</v>
      </c>
      <c r="I21" s="143">
        <v>2</v>
      </c>
      <c r="J21" s="144">
        <v>3000</v>
      </c>
      <c r="K21" s="144"/>
      <c r="L21" s="144"/>
      <c r="M21" s="144"/>
      <c r="N21" s="144"/>
      <c r="O21" s="144"/>
      <c r="P21" s="144"/>
      <c r="Q21" s="145"/>
      <c r="R21" s="144"/>
      <c r="S21" s="146"/>
      <c r="T21" s="144"/>
      <c r="U21" s="143"/>
      <c r="V21" s="120"/>
      <c r="W21" s="120"/>
      <c r="X21" s="120"/>
      <c r="Y21" s="120"/>
      <c r="Z21" s="120"/>
      <c r="AA21" s="120"/>
      <c r="AB21" s="120"/>
      <c r="AC21" s="120"/>
      <c r="AD21" s="120"/>
      <c r="AE21" s="12"/>
      <c r="AF21" s="12"/>
      <c r="AG21" s="12"/>
      <c r="AH21" s="12"/>
      <c r="AI21" s="13">
        <f t="shared" si="3"/>
        <v>9800</v>
      </c>
    </row>
    <row r="22" spans="1:35" ht="12.75">
      <c r="A22" s="648"/>
      <c r="B22" s="639"/>
      <c r="C22" s="20" t="s">
        <v>31</v>
      </c>
      <c r="D22" s="674"/>
      <c r="E22" s="141">
        <v>11</v>
      </c>
      <c r="F22" s="120">
        <v>12887.5</v>
      </c>
      <c r="G22" s="142">
        <v>3</v>
      </c>
      <c r="H22" s="120">
        <v>1800</v>
      </c>
      <c r="I22" s="143"/>
      <c r="J22" s="144"/>
      <c r="K22" s="144"/>
      <c r="L22" s="144"/>
      <c r="M22" s="144"/>
      <c r="N22" s="144"/>
      <c r="O22" s="144"/>
      <c r="P22" s="144"/>
      <c r="Q22" s="145"/>
      <c r="R22" s="144"/>
      <c r="S22" s="146"/>
      <c r="T22" s="144"/>
      <c r="U22" s="143"/>
      <c r="V22" s="120"/>
      <c r="W22" s="120"/>
      <c r="X22" s="120"/>
      <c r="Y22" s="120"/>
      <c r="Z22" s="120"/>
      <c r="AA22" s="120"/>
      <c r="AB22" s="120"/>
      <c r="AC22" s="120"/>
      <c r="AD22" s="120"/>
      <c r="AE22" s="12"/>
      <c r="AF22" s="12"/>
      <c r="AG22" s="12"/>
      <c r="AH22" s="12"/>
      <c r="AI22" s="13">
        <f t="shared" si="3"/>
        <v>14687.5</v>
      </c>
    </row>
    <row r="23" spans="1:35" ht="12.75">
      <c r="A23" s="648"/>
      <c r="B23" s="639"/>
      <c r="C23" s="20" t="s">
        <v>32</v>
      </c>
      <c r="D23" s="674"/>
      <c r="E23" s="141">
        <v>7</v>
      </c>
      <c r="F23" s="120">
        <v>16091.5</v>
      </c>
      <c r="G23" s="142">
        <v>4</v>
      </c>
      <c r="H23" s="120">
        <v>2400</v>
      </c>
      <c r="I23" s="143">
        <v>3</v>
      </c>
      <c r="J23" s="144">
        <v>4500</v>
      </c>
      <c r="K23" s="144"/>
      <c r="L23" s="144"/>
      <c r="M23" s="144"/>
      <c r="N23" s="144"/>
      <c r="O23" s="144"/>
      <c r="P23" s="144"/>
      <c r="Q23" s="145"/>
      <c r="R23" s="144"/>
      <c r="S23" s="146"/>
      <c r="T23" s="144"/>
      <c r="U23" s="143"/>
      <c r="V23" s="120"/>
      <c r="W23" s="120"/>
      <c r="X23" s="120"/>
      <c r="Y23" s="120"/>
      <c r="Z23" s="120"/>
      <c r="AA23" s="120"/>
      <c r="AB23" s="120"/>
      <c r="AC23" s="120"/>
      <c r="AD23" s="120"/>
      <c r="AE23" s="12"/>
      <c r="AF23" s="12"/>
      <c r="AG23" s="12"/>
      <c r="AH23" s="12"/>
      <c r="AI23" s="13">
        <f t="shared" si="3"/>
        <v>22991.5</v>
      </c>
    </row>
    <row r="24" spans="1:35" ht="12.75">
      <c r="A24" s="648"/>
      <c r="B24" s="639"/>
      <c r="C24" s="20" t="s">
        <v>33</v>
      </c>
      <c r="D24" s="674"/>
      <c r="E24" s="141">
        <v>2</v>
      </c>
      <c r="F24" s="120">
        <v>4000</v>
      </c>
      <c r="G24" s="142">
        <v>3</v>
      </c>
      <c r="H24" s="120">
        <v>1800</v>
      </c>
      <c r="I24" s="143"/>
      <c r="J24" s="144"/>
      <c r="K24" s="144"/>
      <c r="L24" s="144"/>
      <c r="M24" s="144"/>
      <c r="N24" s="144"/>
      <c r="O24" s="144"/>
      <c r="P24" s="144"/>
      <c r="Q24" s="145"/>
      <c r="R24" s="144"/>
      <c r="S24" s="146">
        <v>30</v>
      </c>
      <c r="T24" s="144">
        <v>33630</v>
      </c>
      <c r="U24" s="143"/>
      <c r="V24" s="120"/>
      <c r="W24" s="120"/>
      <c r="X24" s="120"/>
      <c r="Y24" s="146"/>
      <c r="Z24" s="120"/>
      <c r="AA24" s="120"/>
      <c r="AB24" s="120"/>
      <c r="AC24" s="120"/>
      <c r="AD24" s="120"/>
      <c r="AE24" s="12"/>
      <c r="AF24" s="12"/>
      <c r="AG24" s="12"/>
      <c r="AH24" s="12"/>
      <c r="AI24" s="13">
        <f t="shared" si="3"/>
        <v>39430</v>
      </c>
    </row>
    <row r="25" spans="1:35" ht="12.75">
      <c r="A25" s="648"/>
      <c r="B25" s="639"/>
      <c r="C25" s="20" t="s">
        <v>34</v>
      </c>
      <c r="D25" s="674"/>
      <c r="E25" s="141">
        <v>1</v>
      </c>
      <c r="F25" s="120">
        <v>3000</v>
      </c>
      <c r="G25" s="142"/>
      <c r="H25" s="120"/>
      <c r="I25" s="143"/>
      <c r="J25" s="144"/>
      <c r="K25" s="144"/>
      <c r="L25" s="144"/>
      <c r="M25" s="144"/>
      <c r="N25" s="144"/>
      <c r="O25" s="144"/>
      <c r="P25" s="144"/>
      <c r="Q25" s="145"/>
      <c r="R25" s="144"/>
      <c r="S25" s="146"/>
      <c r="T25" s="144"/>
      <c r="U25" s="143"/>
      <c r="V25" s="120"/>
      <c r="W25" s="120"/>
      <c r="X25" s="120"/>
      <c r="Y25" s="120"/>
      <c r="Z25" s="120"/>
      <c r="AA25" s="120"/>
      <c r="AB25" s="120"/>
      <c r="AC25" s="120"/>
      <c r="AD25" s="120"/>
      <c r="AE25" s="12"/>
      <c r="AF25" s="12"/>
      <c r="AG25" s="12"/>
      <c r="AH25" s="12"/>
      <c r="AI25" s="13">
        <f t="shared" si="3"/>
        <v>3000</v>
      </c>
    </row>
    <row r="26" spans="1:35" ht="12.75">
      <c r="A26" s="648"/>
      <c r="B26" s="639"/>
      <c r="C26" s="21" t="s">
        <v>40</v>
      </c>
      <c r="D26" s="674"/>
      <c r="E26" s="148">
        <v>3</v>
      </c>
      <c r="F26" s="149">
        <v>6200</v>
      </c>
      <c r="G26" s="150">
        <v>1</v>
      </c>
      <c r="H26" s="149">
        <v>600</v>
      </c>
      <c r="I26" s="151"/>
      <c r="J26" s="152"/>
      <c r="K26" s="152"/>
      <c r="L26" s="152"/>
      <c r="M26" s="152"/>
      <c r="N26" s="152"/>
      <c r="O26" s="152"/>
      <c r="P26" s="152"/>
      <c r="Q26" s="153"/>
      <c r="R26" s="152"/>
      <c r="S26" s="154"/>
      <c r="T26" s="152"/>
      <c r="U26" s="151"/>
      <c r="V26" s="149"/>
      <c r="W26" s="149"/>
      <c r="X26" s="149"/>
      <c r="Y26" s="149"/>
      <c r="Z26" s="149"/>
      <c r="AA26" s="149"/>
      <c r="AB26" s="149"/>
      <c r="AC26" s="149"/>
      <c r="AD26" s="149"/>
      <c r="AE26" s="22"/>
      <c r="AF26" s="22"/>
      <c r="AG26" s="22"/>
      <c r="AH26" s="22"/>
      <c r="AI26" s="13">
        <f t="shared" si="3"/>
        <v>6800</v>
      </c>
    </row>
    <row r="27" spans="1:35" ht="13.5" thickBot="1">
      <c r="A27" s="649"/>
      <c r="B27" s="640"/>
      <c r="C27" s="21" t="s">
        <v>35</v>
      </c>
      <c r="D27" s="755"/>
      <c r="E27" s="148"/>
      <c r="F27" s="149"/>
      <c r="G27" s="150">
        <v>4</v>
      </c>
      <c r="H27" s="149">
        <v>2400</v>
      </c>
      <c r="I27" s="151"/>
      <c r="J27" s="152"/>
      <c r="K27" s="152"/>
      <c r="L27" s="152"/>
      <c r="M27" s="152"/>
      <c r="N27" s="152"/>
      <c r="O27" s="152"/>
      <c r="P27" s="152"/>
      <c r="Q27" s="153"/>
      <c r="R27" s="152"/>
      <c r="S27" s="154"/>
      <c r="T27" s="152"/>
      <c r="U27" s="151"/>
      <c r="V27" s="149"/>
      <c r="W27" s="149"/>
      <c r="X27" s="149"/>
      <c r="Y27" s="154"/>
      <c r="Z27" s="149"/>
      <c r="AA27" s="149"/>
      <c r="AB27" s="149"/>
      <c r="AC27" s="149"/>
      <c r="AD27" s="149"/>
      <c r="AE27" s="22"/>
      <c r="AF27" s="22"/>
      <c r="AG27" s="22"/>
      <c r="AH27" s="22"/>
      <c r="AI27" s="93">
        <f t="shared" si="3"/>
        <v>2400</v>
      </c>
    </row>
    <row r="28" spans="1:35" ht="13.5" thickBot="1">
      <c r="A28" s="23"/>
      <c r="B28" s="24"/>
      <c r="C28" s="16" t="s">
        <v>124</v>
      </c>
      <c r="D28" s="17"/>
      <c r="E28" s="126">
        <f aca="true" t="shared" si="4" ref="E28:J28">SUM(E17:E27)</f>
        <v>51</v>
      </c>
      <c r="F28" s="127">
        <f t="shared" si="4"/>
        <v>89146</v>
      </c>
      <c r="G28" s="155">
        <f t="shared" si="4"/>
        <v>40</v>
      </c>
      <c r="H28" s="127">
        <f t="shared" si="4"/>
        <v>24000</v>
      </c>
      <c r="I28" s="128">
        <f t="shared" si="4"/>
        <v>11</v>
      </c>
      <c r="J28" s="129">
        <f t="shared" si="4"/>
        <v>16500</v>
      </c>
      <c r="K28" s="130">
        <f>SUM(K17:K27)</f>
        <v>3</v>
      </c>
      <c r="L28" s="129">
        <f>SUM(L17:L27)</f>
        <v>4500</v>
      </c>
      <c r="M28" s="129"/>
      <c r="N28" s="129"/>
      <c r="O28" s="128">
        <f>SUM(O22:O27)</f>
        <v>0</v>
      </c>
      <c r="P28" s="129">
        <f>SUM(P22:P27)</f>
        <v>0</v>
      </c>
      <c r="Q28" s="131">
        <f>SUM(Q17:Q27)</f>
        <v>55</v>
      </c>
      <c r="R28" s="129">
        <f>SUM(R17:R27)</f>
        <v>275000</v>
      </c>
      <c r="S28" s="156">
        <f>SUM(S24:S27)</f>
        <v>30</v>
      </c>
      <c r="T28" s="129">
        <f>SUM(T24:T27)</f>
        <v>33630</v>
      </c>
      <c r="U28" s="128">
        <f>SUM(U17:U27)</f>
        <v>0</v>
      </c>
      <c r="V28" s="127">
        <f>SUM(V17:V27)</f>
        <v>0</v>
      </c>
      <c r="W28" s="127"/>
      <c r="X28" s="127"/>
      <c r="Y28" s="132">
        <f>SUM(Y18:Y27)</f>
        <v>446</v>
      </c>
      <c r="Z28" s="127">
        <f>SUM(Z18:Z27)</f>
        <v>60210</v>
      </c>
      <c r="AA28" s="132">
        <f>SUM(AA18:AA27)</f>
        <v>0</v>
      </c>
      <c r="AB28" s="127">
        <f>SUM(AB18:AB27)</f>
        <v>0</v>
      </c>
      <c r="AC28" s="127"/>
      <c r="AD28" s="127"/>
      <c r="AE28" s="17">
        <f>SUM(AE21:AE27)</f>
        <v>0</v>
      </c>
      <c r="AF28" s="17">
        <f>SUM(AF21:AF27)</f>
        <v>0</v>
      </c>
      <c r="AG28" s="17">
        <f>SUM(AG21:AG27)</f>
        <v>0</v>
      </c>
      <c r="AH28" s="17">
        <f>SUM(AH21:AH27)</f>
        <v>0</v>
      </c>
      <c r="AI28" s="25">
        <f>SUM(AI17:AI27)</f>
        <v>502986</v>
      </c>
    </row>
    <row r="29" spans="1:35" ht="12.75" customHeight="1">
      <c r="A29" s="701" t="s">
        <v>24</v>
      </c>
      <c r="B29" s="673" t="s">
        <v>36</v>
      </c>
      <c r="C29" s="18" t="s">
        <v>37</v>
      </c>
      <c r="D29" s="691" t="s">
        <v>141</v>
      </c>
      <c r="E29" s="133">
        <v>3</v>
      </c>
      <c r="F29" s="134">
        <v>4450</v>
      </c>
      <c r="G29" s="135">
        <v>1</v>
      </c>
      <c r="H29" s="134">
        <v>600</v>
      </c>
      <c r="I29" s="136"/>
      <c r="J29" s="137"/>
      <c r="K29" s="137"/>
      <c r="L29" s="137"/>
      <c r="M29" s="137"/>
      <c r="N29" s="137"/>
      <c r="O29" s="137"/>
      <c r="P29" s="137"/>
      <c r="Q29" s="139"/>
      <c r="R29" s="137"/>
      <c r="S29" s="157"/>
      <c r="T29" s="137"/>
      <c r="U29" s="136"/>
      <c r="V29" s="134"/>
      <c r="W29" s="134"/>
      <c r="X29" s="134"/>
      <c r="Y29" s="134"/>
      <c r="Z29" s="134"/>
      <c r="AA29" s="134"/>
      <c r="AB29" s="134"/>
      <c r="AC29" s="134"/>
      <c r="AD29" s="134"/>
      <c r="AE29" s="19"/>
      <c r="AF29" s="19"/>
      <c r="AG29" s="19"/>
      <c r="AH29" s="19"/>
      <c r="AI29" s="93">
        <f>SUM(F29+H29+J29+L29+N29+P29+R29+T29+Z29+AF29+AH29)</f>
        <v>5050</v>
      </c>
    </row>
    <row r="30" spans="1:35" ht="12.75">
      <c r="A30" s="648"/>
      <c r="B30" s="639"/>
      <c r="C30" s="20" t="s">
        <v>38</v>
      </c>
      <c r="D30" s="674"/>
      <c r="E30" s="141">
        <v>3</v>
      </c>
      <c r="F30" s="120">
        <v>5500</v>
      </c>
      <c r="G30" s="142"/>
      <c r="H30" s="120"/>
      <c r="I30" s="143"/>
      <c r="J30" s="144"/>
      <c r="K30" s="144"/>
      <c r="L30" s="144"/>
      <c r="M30" s="144"/>
      <c r="N30" s="144"/>
      <c r="O30" s="144"/>
      <c r="P30" s="144"/>
      <c r="Q30" s="145"/>
      <c r="R30" s="144"/>
      <c r="S30" s="158"/>
      <c r="T30" s="144"/>
      <c r="U30" s="143"/>
      <c r="V30" s="120"/>
      <c r="W30" s="120"/>
      <c r="X30" s="120"/>
      <c r="Y30" s="120"/>
      <c r="Z30" s="120"/>
      <c r="AA30" s="120"/>
      <c r="AB30" s="120"/>
      <c r="AC30" s="120"/>
      <c r="AD30" s="120"/>
      <c r="AE30" s="12"/>
      <c r="AF30" s="12"/>
      <c r="AG30" s="12"/>
      <c r="AH30" s="12"/>
      <c r="AI30" s="13">
        <f aca="true" t="shared" si="5" ref="AI30:AI39">SUM(F30+H30+J30+L30+N30+P30+R30+T30+Z30+AF30+AH30)</f>
        <v>5500</v>
      </c>
    </row>
    <row r="31" spans="1:35" ht="12.75">
      <c r="A31" s="648"/>
      <c r="B31" s="639"/>
      <c r="C31" s="20" t="s">
        <v>39</v>
      </c>
      <c r="D31" s="674"/>
      <c r="E31" s="141">
        <v>1</v>
      </c>
      <c r="F31" s="120">
        <v>300</v>
      </c>
      <c r="G31" s="142">
        <v>1</v>
      </c>
      <c r="H31" s="120">
        <v>600</v>
      </c>
      <c r="I31" s="143"/>
      <c r="J31" s="144"/>
      <c r="K31" s="144"/>
      <c r="L31" s="144"/>
      <c r="M31" s="144"/>
      <c r="N31" s="144"/>
      <c r="O31" s="144"/>
      <c r="P31" s="144"/>
      <c r="Q31" s="145"/>
      <c r="R31" s="144"/>
      <c r="S31" s="158"/>
      <c r="T31" s="144"/>
      <c r="U31" s="143"/>
      <c r="V31" s="120"/>
      <c r="W31" s="120"/>
      <c r="X31" s="120"/>
      <c r="Y31" s="120"/>
      <c r="Z31" s="120"/>
      <c r="AA31" s="120"/>
      <c r="AB31" s="120"/>
      <c r="AC31" s="120"/>
      <c r="AD31" s="120"/>
      <c r="AE31" s="12"/>
      <c r="AF31" s="12"/>
      <c r="AG31" s="12"/>
      <c r="AH31" s="12"/>
      <c r="AI31" s="13">
        <f t="shared" si="5"/>
        <v>900</v>
      </c>
    </row>
    <row r="32" spans="1:35" ht="12.75">
      <c r="A32" s="648"/>
      <c r="B32" s="639"/>
      <c r="C32" s="20" t="s">
        <v>41</v>
      </c>
      <c r="D32" s="674"/>
      <c r="E32" s="141">
        <v>1</v>
      </c>
      <c r="F32" s="120">
        <v>3000</v>
      </c>
      <c r="G32" s="142"/>
      <c r="H32" s="120"/>
      <c r="I32" s="143">
        <v>6</v>
      </c>
      <c r="J32" s="144">
        <v>9000</v>
      </c>
      <c r="K32" s="144"/>
      <c r="L32" s="144"/>
      <c r="M32" s="144"/>
      <c r="N32" s="144"/>
      <c r="O32" s="144"/>
      <c r="P32" s="144"/>
      <c r="Q32" s="145"/>
      <c r="R32" s="144"/>
      <c r="S32" s="158"/>
      <c r="T32" s="144"/>
      <c r="U32" s="143"/>
      <c r="V32" s="120"/>
      <c r="W32" s="120"/>
      <c r="X32" s="120"/>
      <c r="Y32" s="120"/>
      <c r="Z32" s="120"/>
      <c r="AA32" s="120"/>
      <c r="AB32" s="120"/>
      <c r="AC32" s="120"/>
      <c r="AD32" s="120"/>
      <c r="AE32" s="12"/>
      <c r="AF32" s="12"/>
      <c r="AG32" s="12"/>
      <c r="AH32" s="12"/>
      <c r="AI32" s="13">
        <f t="shared" si="5"/>
        <v>12000</v>
      </c>
    </row>
    <row r="33" spans="1:35" ht="12.75">
      <c r="A33" s="648"/>
      <c r="B33" s="639"/>
      <c r="C33" s="20" t="s">
        <v>42</v>
      </c>
      <c r="D33" s="674"/>
      <c r="E33" s="141">
        <v>5</v>
      </c>
      <c r="F33" s="120">
        <v>6300</v>
      </c>
      <c r="G33" s="142">
        <v>2</v>
      </c>
      <c r="H33" s="120">
        <v>1200</v>
      </c>
      <c r="I33" s="143"/>
      <c r="J33" s="144"/>
      <c r="K33" s="144"/>
      <c r="L33" s="144"/>
      <c r="M33" s="144"/>
      <c r="N33" s="144"/>
      <c r="O33" s="144"/>
      <c r="P33" s="144"/>
      <c r="Q33" s="145">
        <v>45</v>
      </c>
      <c r="R33" s="144">
        <v>225000</v>
      </c>
      <c r="S33" s="158"/>
      <c r="T33" s="144"/>
      <c r="U33" s="143"/>
      <c r="V33" s="120"/>
      <c r="W33" s="120"/>
      <c r="X33" s="120"/>
      <c r="Y33" s="120"/>
      <c r="Z33" s="120"/>
      <c r="AA33" s="120"/>
      <c r="AB33" s="120"/>
      <c r="AC33" s="120"/>
      <c r="AD33" s="120"/>
      <c r="AE33" s="12"/>
      <c r="AF33" s="12"/>
      <c r="AG33" s="12"/>
      <c r="AH33" s="12"/>
      <c r="AI33" s="13">
        <f t="shared" si="5"/>
        <v>232500</v>
      </c>
    </row>
    <row r="34" spans="1:35" ht="12.75">
      <c r="A34" s="648"/>
      <c r="B34" s="639"/>
      <c r="C34" s="20" t="s">
        <v>43</v>
      </c>
      <c r="D34" s="674"/>
      <c r="E34" s="141"/>
      <c r="F34" s="120"/>
      <c r="G34" s="142"/>
      <c r="H34" s="120"/>
      <c r="I34" s="143"/>
      <c r="J34" s="144"/>
      <c r="K34" s="144"/>
      <c r="L34" s="144"/>
      <c r="M34" s="144"/>
      <c r="N34" s="144"/>
      <c r="O34" s="144"/>
      <c r="P34" s="144"/>
      <c r="Q34" s="145"/>
      <c r="R34" s="144"/>
      <c r="S34" s="158"/>
      <c r="T34" s="144"/>
      <c r="U34" s="143"/>
      <c r="V34" s="120"/>
      <c r="W34" s="120"/>
      <c r="X34" s="120"/>
      <c r="Y34" s="120"/>
      <c r="Z34" s="120"/>
      <c r="AA34" s="120"/>
      <c r="AB34" s="120"/>
      <c r="AC34" s="120"/>
      <c r="AD34" s="120"/>
      <c r="AE34" s="12"/>
      <c r="AF34" s="12"/>
      <c r="AG34" s="12"/>
      <c r="AH34" s="12"/>
      <c r="AI34" s="13">
        <f t="shared" si="5"/>
        <v>0</v>
      </c>
    </row>
    <row r="35" spans="1:35" ht="12.75">
      <c r="A35" s="648"/>
      <c r="B35" s="639"/>
      <c r="C35" s="20" t="s">
        <v>44</v>
      </c>
      <c r="D35" s="674"/>
      <c r="E35" s="141">
        <v>4</v>
      </c>
      <c r="F35" s="120">
        <v>8150</v>
      </c>
      <c r="G35" s="142">
        <v>1</v>
      </c>
      <c r="H35" s="120">
        <v>600</v>
      </c>
      <c r="I35" s="143"/>
      <c r="J35" s="144"/>
      <c r="K35" s="144"/>
      <c r="L35" s="144"/>
      <c r="M35" s="144"/>
      <c r="N35" s="144"/>
      <c r="O35" s="144"/>
      <c r="P35" s="144"/>
      <c r="Q35" s="145"/>
      <c r="R35" s="144"/>
      <c r="S35" s="158"/>
      <c r="T35" s="144"/>
      <c r="U35" s="143"/>
      <c r="V35" s="120"/>
      <c r="W35" s="120"/>
      <c r="X35" s="120"/>
      <c r="Y35" s="120"/>
      <c r="Z35" s="120"/>
      <c r="AA35" s="120"/>
      <c r="AB35" s="120"/>
      <c r="AC35" s="120"/>
      <c r="AD35" s="120"/>
      <c r="AE35" s="12"/>
      <c r="AF35" s="12"/>
      <c r="AG35" s="12"/>
      <c r="AH35" s="12"/>
      <c r="AI35" s="13">
        <f t="shared" si="5"/>
        <v>8750</v>
      </c>
    </row>
    <row r="36" spans="1:35" ht="12.75">
      <c r="A36" s="648"/>
      <c r="B36" s="639"/>
      <c r="C36" s="20" t="s">
        <v>45</v>
      </c>
      <c r="D36" s="674"/>
      <c r="E36" s="141">
        <v>5</v>
      </c>
      <c r="F36" s="120">
        <v>11150</v>
      </c>
      <c r="G36" s="142">
        <v>2</v>
      </c>
      <c r="H36" s="120">
        <v>1200</v>
      </c>
      <c r="I36" s="143"/>
      <c r="J36" s="144"/>
      <c r="K36" s="144"/>
      <c r="L36" s="144"/>
      <c r="M36" s="144"/>
      <c r="N36" s="144"/>
      <c r="O36" s="144"/>
      <c r="P36" s="144"/>
      <c r="Q36" s="145"/>
      <c r="R36" s="144"/>
      <c r="S36" s="158"/>
      <c r="T36" s="144"/>
      <c r="U36" s="143"/>
      <c r="V36" s="120"/>
      <c r="W36" s="120"/>
      <c r="X36" s="120"/>
      <c r="Y36" s="120"/>
      <c r="Z36" s="120"/>
      <c r="AA36" s="120"/>
      <c r="AB36" s="120"/>
      <c r="AC36" s="120"/>
      <c r="AD36" s="120"/>
      <c r="AE36" s="12"/>
      <c r="AF36" s="12"/>
      <c r="AG36" s="12"/>
      <c r="AH36" s="12"/>
      <c r="AI36" s="13">
        <f t="shared" si="5"/>
        <v>12350</v>
      </c>
    </row>
    <row r="37" spans="1:35" ht="12.75">
      <c r="A37" s="648"/>
      <c r="B37" s="639"/>
      <c r="C37" s="20" t="s">
        <v>46</v>
      </c>
      <c r="D37" s="674"/>
      <c r="E37" s="141">
        <v>2</v>
      </c>
      <c r="F37" s="120">
        <v>6000</v>
      </c>
      <c r="G37" s="142">
        <v>9</v>
      </c>
      <c r="H37" s="120">
        <v>5400</v>
      </c>
      <c r="I37" s="143"/>
      <c r="J37" s="144"/>
      <c r="K37" s="144"/>
      <c r="L37" s="144"/>
      <c r="M37" s="144"/>
      <c r="N37" s="144"/>
      <c r="O37" s="144"/>
      <c r="P37" s="144"/>
      <c r="Q37" s="145"/>
      <c r="R37" s="144"/>
      <c r="S37" s="158"/>
      <c r="T37" s="144"/>
      <c r="U37" s="143"/>
      <c r="V37" s="120"/>
      <c r="W37" s="120"/>
      <c r="X37" s="120"/>
      <c r="Y37" s="120"/>
      <c r="Z37" s="120"/>
      <c r="AA37" s="120"/>
      <c r="AB37" s="120"/>
      <c r="AC37" s="120"/>
      <c r="AD37" s="120"/>
      <c r="AE37" s="12"/>
      <c r="AF37" s="12"/>
      <c r="AG37" s="12"/>
      <c r="AH37" s="12"/>
      <c r="AI37" s="13">
        <f t="shared" si="5"/>
        <v>11400</v>
      </c>
    </row>
    <row r="38" spans="1:35" ht="12.75">
      <c r="A38" s="648"/>
      <c r="B38" s="639"/>
      <c r="C38" s="20" t="s">
        <v>47</v>
      </c>
      <c r="D38" s="674"/>
      <c r="E38" s="141">
        <v>4</v>
      </c>
      <c r="F38" s="120">
        <v>2000</v>
      </c>
      <c r="G38" s="142">
        <v>1</v>
      </c>
      <c r="H38" s="120">
        <v>600</v>
      </c>
      <c r="I38" s="143"/>
      <c r="J38" s="144"/>
      <c r="K38" s="144"/>
      <c r="L38" s="144"/>
      <c r="M38" s="144"/>
      <c r="N38" s="144"/>
      <c r="O38" s="144"/>
      <c r="P38" s="144"/>
      <c r="Q38" s="145"/>
      <c r="R38" s="144"/>
      <c r="S38" s="158"/>
      <c r="T38" s="144"/>
      <c r="U38" s="143"/>
      <c r="V38" s="120"/>
      <c r="W38" s="120"/>
      <c r="X38" s="120"/>
      <c r="Y38" s="146">
        <v>260</v>
      </c>
      <c r="Z38" s="120">
        <v>11700</v>
      </c>
      <c r="AA38" s="120"/>
      <c r="AB38" s="120"/>
      <c r="AC38" s="120"/>
      <c r="AD38" s="120"/>
      <c r="AE38" s="12"/>
      <c r="AF38" s="12"/>
      <c r="AG38" s="12"/>
      <c r="AH38" s="12"/>
      <c r="AI38" s="13">
        <f t="shared" si="5"/>
        <v>14300</v>
      </c>
    </row>
    <row r="39" spans="1:35" ht="13.5" thickBot="1">
      <c r="A39" s="649"/>
      <c r="B39" s="640"/>
      <c r="C39" s="21" t="s">
        <v>48</v>
      </c>
      <c r="D39" s="755"/>
      <c r="E39" s="148">
        <v>4</v>
      </c>
      <c r="F39" s="149">
        <v>4650</v>
      </c>
      <c r="G39" s="150">
        <v>3</v>
      </c>
      <c r="H39" s="149">
        <v>1800</v>
      </c>
      <c r="I39" s="151"/>
      <c r="J39" s="152"/>
      <c r="K39" s="152"/>
      <c r="L39" s="152"/>
      <c r="M39" s="152"/>
      <c r="N39" s="152"/>
      <c r="O39" s="152"/>
      <c r="P39" s="152"/>
      <c r="Q39" s="153"/>
      <c r="R39" s="152"/>
      <c r="S39" s="159"/>
      <c r="T39" s="152"/>
      <c r="U39" s="151"/>
      <c r="V39" s="149"/>
      <c r="W39" s="149"/>
      <c r="X39" s="149"/>
      <c r="Y39" s="149"/>
      <c r="Z39" s="149"/>
      <c r="AA39" s="149"/>
      <c r="AB39" s="149"/>
      <c r="AC39" s="149"/>
      <c r="AD39" s="149"/>
      <c r="AE39" s="22"/>
      <c r="AF39" s="22"/>
      <c r="AG39" s="22"/>
      <c r="AH39" s="22"/>
      <c r="AI39" s="93">
        <f t="shared" si="5"/>
        <v>6450</v>
      </c>
    </row>
    <row r="40" spans="1:39" ht="13.5" thickBot="1">
      <c r="A40" s="292"/>
      <c r="B40" s="33"/>
      <c r="C40" s="293" t="s">
        <v>124</v>
      </c>
      <c r="D40" s="35"/>
      <c r="E40" s="161">
        <f>SUM(E29:E39)</f>
        <v>32</v>
      </c>
      <c r="F40" s="162">
        <f>SUM(F29:F39)</f>
        <v>51500</v>
      </c>
      <c r="G40" s="163">
        <f>SUM(G29:G39)</f>
        <v>20</v>
      </c>
      <c r="H40" s="162">
        <f>SUM(H29:H39)</f>
        <v>12000</v>
      </c>
      <c r="I40" s="164">
        <f>SUM(I32:I39)</f>
        <v>6</v>
      </c>
      <c r="J40" s="294">
        <f>SUM(J32:J39)</f>
        <v>9000</v>
      </c>
      <c r="K40" s="164">
        <f>SUM(K34:K39)</f>
        <v>0</v>
      </c>
      <c r="L40" s="165">
        <f>SUM(L34:L39)</f>
        <v>0</v>
      </c>
      <c r="M40" s="165"/>
      <c r="N40" s="165"/>
      <c r="O40" s="164">
        <f>SUM(O34:O39)</f>
        <v>0</v>
      </c>
      <c r="P40" s="165">
        <f>SUM(P34:P39)</f>
        <v>0</v>
      </c>
      <c r="Q40" s="164">
        <f>SUM(Q33:Q39)</f>
        <v>45</v>
      </c>
      <c r="R40" s="294">
        <f>SUM(R33:R39)</f>
        <v>225000</v>
      </c>
      <c r="S40" s="295">
        <f>SUM(S29:S39)</f>
        <v>0</v>
      </c>
      <c r="T40" s="165">
        <f>SUM(T29:T39)</f>
        <v>0</v>
      </c>
      <c r="U40" s="164">
        <f>SUM(U30:U39)</f>
        <v>0</v>
      </c>
      <c r="V40" s="162">
        <f>SUM(V30:V39)</f>
        <v>0</v>
      </c>
      <c r="W40" s="162"/>
      <c r="X40" s="162"/>
      <c r="Y40" s="167">
        <f>SUM(Y38:Y39)</f>
        <v>260</v>
      </c>
      <c r="Z40" s="162">
        <f>SUM(Z38:Z39)</f>
        <v>11700</v>
      </c>
      <c r="AA40" s="162">
        <f aca="true" t="shared" si="6" ref="AA40:AH40">SUM(AA33:AA39)</f>
        <v>0</v>
      </c>
      <c r="AB40" s="162">
        <f t="shared" si="6"/>
        <v>0</v>
      </c>
      <c r="AC40" s="162">
        <f t="shared" si="6"/>
        <v>0</v>
      </c>
      <c r="AD40" s="162">
        <f t="shared" si="6"/>
        <v>0</v>
      </c>
      <c r="AE40" s="35">
        <f t="shared" si="6"/>
        <v>0</v>
      </c>
      <c r="AF40" s="35">
        <f t="shared" si="6"/>
        <v>0</v>
      </c>
      <c r="AG40" s="35">
        <f t="shared" si="6"/>
        <v>0</v>
      </c>
      <c r="AH40" s="35">
        <f t="shared" si="6"/>
        <v>0</v>
      </c>
      <c r="AI40" s="37">
        <f>SUM(AI29:AI39)</f>
        <v>309200</v>
      </c>
      <c r="AJ40" s="26"/>
      <c r="AK40" s="26"/>
      <c r="AL40" s="26"/>
      <c r="AM40" s="26"/>
    </row>
    <row r="41" spans="1:39" ht="13.5" thickTop="1">
      <c r="A41" s="39"/>
      <c r="B41" s="38"/>
      <c r="C41" s="296"/>
      <c r="D41" s="40"/>
      <c r="E41" s="168"/>
      <c r="F41" s="169"/>
      <c r="G41" s="170"/>
      <c r="H41" s="169"/>
      <c r="I41" s="171"/>
      <c r="J41" s="297"/>
      <c r="K41" s="171"/>
      <c r="L41" s="172"/>
      <c r="M41" s="172"/>
      <c r="N41" s="172"/>
      <c r="O41" s="171"/>
      <c r="P41" s="172"/>
      <c r="Q41" s="171"/>
      <c r="R41" s="297"/>
      <c r="S41" s="298"/>
      <c r="T41" s="172"/>
      <c r="U41" s="171"/>
      <c r="V41" s="169"/>
      <c r="W41" s="169"/>
      <c r="X41" s="169"/>
      <c r="Y41" s="174"/>
      <c r="Z41" s="169"/>
      <c r="AA41" s="169"/>
      <c r="AB41" s="169"/>
      <c r="AC41" s="169"/>
      <c r="AD41" s="169"/>
      <c r="AE41" s="40"/>
      <c r="AF41" s="40"/>
      <c r="AG41" s="40"/>
      <c r="AH41" s="40"/>
      <c r="AI41" s="41"/>
      <c r="AJ41" s="26"/>
      <c r="AK41" s="26"/>
      <c r="AL41" s="26"/>
      <c r="AM41" s="26"/>
    </row>
    <row r="42" spans="1:39" ht="12.75">
      <c r="A42" s="43"/>
      <c r="B42" s="42"/>
      <c r="C42" s="299"/>
      <c r="D42" s="44"/>
      <c r="E42" s="175"/>
      <c r="F42" s="176"/>
      <c r="G42" s="177"/>
      <c r="H42" s="176"/>
      <c r="I42" s="178"/>
      <c r="J42" s="300"/>
      <c r="K42" s="178"/>
      <c r="L42" s="179"/>
      <c r="M42" s="179"/>
      <c r="N42" s="179"/>
      <c r="O42" s="178"/>
      <c r="P42" s="179"/>
      <c r="Q42" s="178"/>
      <c r="R42" s="300"/>
      <c r="S42" s="301"/>
      <c r="T42" s="179"/>
      <c r="U42" s="178"/>
      <c r="V42" s="176"/>
      <c r="W42" s="176"/>
      <c r="X42" s="176"/>
      <c r="Y42" s="181"/>
      <c r="Z42" s="176"/>
      <c r="AA42" s="176"/>
      <c r="AB42" s="176"/>
      <c r="AC42" s="176"/>
      <c r="AD42" s="176"/>
      <c r="AE42" s="44"/>
      <c r="AF42" s="44"/>
      <c r="AG42" s="44"/>
      <c r="AH42" s="44"/>
      <c r="AI42" s="45"/>
      <c r="AJ42" s="26"/>
      <c r="AK42" s="26"/>
      <c r="AL42" s="26"/>
      <c r="AM42" s="26"/>
    </row>
    <row r="43" spans="1:39" ht="12.75">
      <c r="A43" s="43"/>
      <c r="B43" s="42"/>
      <c r="C43" s="299"/>
      <c r="D43" s="44"/>
      <c r="E43" s="175"/>
      <c r="F43" s="176"/>
      <c r="G43" s="177"/>
      <c r="H43" s="176"/>
      <c r="I43" s="178"/>
      <c r="J43" s="300"/>
      <c r="K43" s="178"/>
      <c r="L43" s="179"/>
      <c r="M43" s="179"/>
      <c r="N43" s="179"/>
      <c r="O43" s="178"/>
      <c r="P43" s="179"/>
      <c r="Q43" s="178"/>
      <c r="R43" s="300"/>
      <c r="S43" s="301"/>
      <c r="T43" s="179"/>
      <c r="U43" s="178"/>
      <c r="V43" s="176"/>
      <c r="W43" s="176"/>
      <c r="X43" s="176"/>
      <c r="Y43" s="181"/>
      <c r="Z43" s="176"/>
      <c r="AA43" s="176"/>
      <c r="AB43" s="176"/>
      <c r="AC43" s="176"/>
      <c r="AD43" s="176"/>
      <c r="AE43" s="44"/>
      <c r="AF43" s="44"/>
      <c r="AG43" s="44"/>
      <c r="AH43" s="44"/>
      <c r="AI43" s="45"/>
      <c r="AJ43" s="26"/>
      <c r="AK43" s="26"/>
      <c r="AL43" s="26"/>
      <c r="AM43" s="26"/>
    </row>
    <row r="44" spans="1:35" ht="12.75" customHeight="1">
      <c r="A44" s="648" t="s">
        <v>24</v>
      </c>
      <c r="B44" s="639" t="s">
        <v>49</v>
      </c>
      <c r="C44" s="18" t="s">
        <v>50</v>
      </c>
      <c r="D44" s="675" t="s">
        <v>141</v>
      </c>
      <c r="E44" s="133">
        <v>19</v>
      </c>
      <c r="F44" s="134">
        <v>40400</v>
      </c>
      <c r="G44" s="135">
        <v>3</v>
      </c>
      <c r="H44" s="134">
        <v>1800</v>
      </c>
      <c r="I44" s="136"/>
      <c r="J44" s="137"/>
      <c r="K44" s="137"/>
      <c r="L44" s="137"/>
      <c r="M44" s="137"/>
      <c r="N44" s="137"/>
      <c r="O44" s="137"/>
      <c r="P44" s="137"/>
      <c r="Q44" s="139"/>
      <c r="R44" s="137"/>
      <c r="S44" s="157">
        <v>48</v>
      </c>
      <c r="T44" s="137">
        <v>57348</v>
      </c>
      <c r="U44" s="136"/>
      <c r="V44" s="134"/>
      <c r="W44" s="134"/>
      <c r="X44" s="134"/>
      <c r="Y44" s="134"/>
      <c r="Z44" s="134"/>
      <c r="AA44" s="134"/>
      <c r="AB44" s="134"/>
      <c r="AC44" s="134"/>
      <c r="AD44" s="134"/>
      <c r="AE44" s="19"/>
      <c r="AF44" s="19"/>
      <c r="AG44" s="19"/>
      <c r="AH44" s="19"/>
      <c r="AI44" s="285">
        <f>SUM(F44+H44+J44+L44+N44+P44+R44+T44+Z44+AF44+AH44)</f>
        <v>99548</v>
      </c>
    </row>
    <row r="45" spans="1:35" ht="12.75">
      <c r="A45" s="648"/>
      <c r="B45" s="639"/>
      <c r="C45" s="20" t="s">
        <v>51</v>
      </c>
      <c r="D45" s="675"/>
      <c r="E45" s="141">
        <v>12</v>
      </c>
      <c r="F45" s="120">
        <v>22923.69</v>
      </c>
      <c r="G45" s="142">
        <v>3</v>
      </c>
      <c r="H45" s="120">
        <v>1800</v>
      </c>
      <c r="I45" s="143">
        <v>1</v>
      </c>
      <c r="J45" s="144">
        <v>1500</v>
      </c>
      <c r="K45" s="144"/>
      <c r="L45" s="144"/>
      <c r="M45" s="144"/>
      <c r="N45" s="144"/>
      <c r="O45" s="144"/>
      <c r="P45" s="144"/>
      <c r="Q45" s="145"/>
      <c r="R45" s="144"/>
      <c r="S45" s="158"/>
      <c r="T45" s="144"/>
      <c r="U45" s="143"/>
      <c r="V45" s="120"/>
      <c r="W45" s="120"/>
      <c r="X45" s="120"/>
      <c r="Y45" s="120"/>
      <c r="Z45" s="120"/>
      <c r="AA45" s="120"/>
      <c r="AB45" s="120"/>
      <c r="AC45" s="120"/>
      <c r="AD45" s="120"/>
      <c r="AE45" s="12"/>
      <c r="AF45" s="12"/>
      <c r="AG45" s="12"/>
      <c r="AH45" s="12"/>
      <c r="AI45" s="13">
        <f aca="true" t="shared" si="7" ref="AI45:AI50">SUM(F45+H45+J45+L45+N45+P45+R45+T45+Z45+AF45+AH45)</f>
        <v>26223.69</v>
      </c>
    </row>
    <row r="46" spans="1:35" ht="12.75">
      <c r="A46" s="648"/>
      <c r="B46" s="639"/>
      <c r="C46" s="20" t="s">
        <v>52</v>
      </c>
      <c r="D46" s="675"/>
      <c r="E46" s="141">
        <v>6</v>
      </c>
      <c r="F46" s="120">
        <v>11500</v>
      </c>
      <c r="G46" s="142">
        <v>5</v>
      </c>
      <c r="H46" s="120">
        <v>3000</v>
      </c>
      <c r="I46" s="143"/>
      <c r="J46" s="144"/>
      <c r="K46" s="144"/>
      <c r="L46" s="144"/>
      <c r="M46" s="144"/>
      <c r="N46" s="144"/>
      <c r="O46" s="144"/>
      <c r="P46" s="144"/>
      <c r="Q46" s="145"/>
      <c r="R46" s="144"/>
      <c r="S46" s="158"/>
      <c r="T46" s="144"/>
      <c r="U46" s="143"/>
      <c r="V46" s="120"/>
      <c r="W46" s="120"/>
      <c r="X46" s="120"/>
      <c r="Y46" s="146">
        <v>200</v>
      </c>
      <c r="Z46" s="120">
        <v>30000</v>
      </c>
      <c r="AA46" s="120"/>
      <c r="AB46" s="120"/>
      <c r="AC46" s="120"/>
      <c r="AD46" s="120"/>
      <c r="AE46" s="12"/>
      <c r="AF46" s="12"/>
      <c r="AG46" s="12"/>
      <c r="AH46" s="12"/>
      <c r="AI46" s="13">
        <f t="shared" si="7"/>
        <v>44500</v>
      </c>
    </row>
    <row r="47" spans="1:35" ht="12.75">
      <c r="A47" s="648"/>
      <c r="B47" s="639"/>
      <c r="C47" s="20" t="s">
        <v>53</v>
      </c>
      <c r="D47" s="675"/>
      <c r="E47" s="141">
        <v>10</v>
      </c>
      <c r="F47" s="120">
        <v>19500</v>
      </c>
      <c r="G47" s="142">
        <v>2</v>
      </c>
      <c r="H47" s="120">
        <v>1200</v>
      </c>
      <c r="I47" s="143">
        <v>3</v>
      </c>
      <c r="J47" s="144">
        <v>4500</v>
      </c>
      <c r="K47" s="144"/>
      <c r="L47" s="144"/>
      <c r="M47" s="144"/>
      <c r="N47" s="144"/>
      <c r="O47" s="144"/>
      <c r="P47" s="144"/>
      <c r="Q47" s="145">
        <v>30</v>
      </c>
      <c r="R47" s="144">
        <v>150000</v>
      </c>
      <c r="S47" s="158"/>
      <c r="T47" s="144"/>
      <c r="U47" s="143"/>
      <c r="V47" s="120"/>
      <c r="W47" s="120"/>
      <c r="X47" s="120"/>
      <c r="Y47" s="146">
        <v>90</v>
      </c>
      <c r="Z47" s="120">
        <v>2970</v>
      </c>
      <c r="AA47" s="120"/>
      <c r="AB47" s="120"/>
      <c r="AC47" s="120"/>
      <c r="AD47" s="120"/>
      <c r="AE47" s="12"/>
      <c r="AF47" s="12"/>
      <c r="AG47" s="12"/>
      <c r="AH47" s="12"/>
      <c r="AI47" s="13">
        <f t="shared" si="7"/>
        <v>178170</v>
      </c>
    </row>
    <row r="48" spans="1:35" ht="12.75">
      <c r="A48" s="648"/>
      <c r="B48" s="639"/>
      <c r="C48" s="20" t="s">
        <v>54</v>
      </c>
      <c r="D48" s="675"/>
      <c r="E48" s="141">
        <v>20</v>
      </c>
      <c r="F48" s="120">
        <v>44504.85</v>
      </c>
      <c r="G48" s="142">
        <v>2</v>
      </c>
      <c r="H48" s="120">
        <v>1200</v>
      </c>
      <c r="I48" s="143"/>
      <c r="J48" s="144"/>
      <c r="K48" s="144"/>
      <c r="L48" s="144"/>
      <c r="M48" s="144"/>
      <c r="N48" s="144"/>
      <c r="O48" s="144"/>
      <c r="P48" s="144"/>
      <c r="Q48" s="145"/>
      <c r="R48" s="144"/>
      <c r="S48" s="158"/>
      <c r="T48" s="144"/>
      <c r="U48" s="143"/>
      <c r="V48" s="120"/>
      <c r="W48" s="120"/>
      <c r="X48" s="120"/>
      <c r="Y48" s="120"/>
      <c r="Z48" s="120"/>
      <c r="AA48" s="120"/>
      <c r="AB48" s="120"/>
      <c r="AC48" s="120"/>
      <c r="AD48" s="120"/>
      <c r="AE48" s="12"/>
      <c r="AF48" s="12"/>
      <c r="AG48" s="12"/>
      <c r="AH48" s="12"/>
      <c r="AI48" s="13">
        <f t="shared" si="7"/>
        <v>45704.85</v>
      </c>
    </row>
    <row r="49" spans="1:35" ht="12.75">
      <c r="A49" s="648"/>
      <c r="B49" s="639"/>
      <c r="C49" s="20" t="s">
        <v>55</v>
      </c>
      <c r="D49" s="675"/>
      <c r="E49" s="141">
        <v>12</v>
      </c>
      <c r="F49" s="120">
        <v>26650</v>
      </c>
      <c r="G49" s="142">
        <v>2</v>
      </c>
      <c r="H49" s="120">
        <v>1200</v>
      </c>
      <c r="I49" s="143"/>
      <c r="J49" s="144"/>
      <c r="K49" s="144"/>
      <c r="L49" s="144"/>
      <c r="M49" s="147"/>
      <c r="N49" s="144"/>
      <c r="O49" s="144"/>
      <c r="P49" s="144"/>
      <c r="Q49" s="145">
        <v>16</v>
      </c>
      <c r="R49" s="144">
        <v>50000</v>
      </c>
      <c r="S49" s="158"/>
      <c r="T49" s="144"/>
      <c r="U49" s="143"/>
      <c r="V49" s="120"/>
      <c r="W49" s="120"/>
      <c r="X49" s="120"/>
      <c r="Y49" s="120"/>
      <c r="Z49" s="120"/>
      <c r="AA49" s="120"/>
      <c r="AB49" s="120"/>
      <c r="AC49" s="120"/>
      <c r="AD49" s="120"/>
      <c r="AE49" s="12"/>
      <c r="AF49" s="12"/>
      <c r="AG49" s="12"/>
      <c r="AH49" s="12"/>
      <c r="AI49" s="13">
        <f t="shared" si="7"/>
        <v>77850</v>
      </c>
    </row>
    <row r="50" spans="1:35" ht="13.5" thickBot="1">
      <c r="A50" s="649"/>
      <c r="B50" s="640"/>
      <c r="C50" s="21" t="s">
        <v>56</v>
      </c>
      <c r="D50" s="676"/>
      <c r="E50" s="148">
        <v>114</v>
      </c>
      <c r="F50" s="149">
        <v>226820</v>
      </c>
      <c r="G50" s="150">
        <v>22</v>
      </c>
      <c r="H50" s="149">
        <v>13200</v>
      </c>
      <c r="I50" s="151"/>
      <c r="J50" s="152"/>
      <c r="K50" s="160"/>
      <c r="L50" s="152"/>
      <c r="M50" s="152"/>
      <c r="N50" s="152"/>
      <c r="O50" s="152"/>
      <c r="P50" s="152"/>
      <c r="Q50" s="153"/>
      <c r="R50" s="152"/>
      <c r="S50" s="159"/>
      <c r="T50" s="152"/>
      <c r="U50" s="151"/>
      <c r="V50" s="149"/>
      <c r="W50" s="149"/>
      <c r="X50" s="149"/>
      <c r="Y50" s="149"/>
      <c r="Z50" s="149"/>
      <c r="AA50" s="149"/>
      <c r="AB50" s="149"/>
      <c r="AC50" s="149"/>
      <c r="AD50" s="149"/>
      <c r="AE50" s="22"/>
      <c r="AF50" s="22"/>
      <c r="AG50" s="22"/>
      <c r="AH50" s="22"/>
      <c r="AI50" s="93">
        <f t="shared" si="7"/>
        <v>240020</v>
      </c>
    </row>
    <row r="51" spans="1:35" ht="13.5" thickBot="1">
      <c r="A51" s="23"/>
      <c r="B51" s="24"/>
      <c r="C51" s="27" t="s">
        <v>124</v>
      </c>
      <c r="D51" s="17"/>
      <c r="E51" s="126">
        <f aca="true" t="shared" si="8" ref="E51:J51">SUM(E44:E50)</f>
        <v>193</v>
      </c>
      <c r="F51" s="127">
        <f t="shared" si="8"/>
        <v>392298.54000000004</v>
      </c>
      <c r="G51" s="155">
        <f t="shared" si="8"/>
        <v>39</v>
      </c>
      <c r="H51" s="127">
        <f t="shared" si="8"/>
        <v>23400</v>
      </c>
      <c r="I51" s="128">
        <f t="shared" si="8"/>
        <v>4</v>
      </c>
      <c r="J51" s="129">
        <f t="shared" si="8"/>
        <v>6000</v>
      </c>
      <c r="K51" s="128">
        <f>SUM(K45:K50)</f>
        <v>0</v>
      </c>
      <c r="L51" s="129">
        <f>SUM(L45:L50)</f>
        <v>0</v>
      </c>
      <c r="M51" s="130">
        <f>SUM(M49:M50)</f>
        <v>0</v>
      </c>
      <c r="N51" s="129">
        <f>SUM(N49:N50)</f>
        <v>0</v>
      </c>
      <c r="O51" s="128">
        <f>SUM(O45:O50)</f>
        <v>0</v>
      </c>
      <c r="P51" s="129">
        <f>SUM(P45:P50)</f>
        <v>0</v>
      </c>
      <c r="Q51" s="131">
        <f>SUM(Q47:Q50)</f>
        <v>46</v>
      </c>
      <c r="R51" s="129">
        <f>SUM(R47:R50)</f>
        <v>200000</v>
      </c>
      <c r="S51" s="156">
        <f>SUM(S44:S50)</f>
        <v>48</v>
      </c>
      <c r="T51" s="129">
        <f>SUM(T44:T50)</f>
        <v>57348</v>
      </c>
      <c r="U51" s="128">
        <f>SUM(U44:U50)</f>
        <v>0</v>
      </c>
      <c r="V51" s="127">
        <f>SUM(V44:V50)</f>
        <v>0</v>
      </c>
      <c r="W51" s="127"/>
      <c r="X51" s="127"/>
      <c r="Y51" s="132">
        <f>SUM(Y46:Y50)</f>
        <v>290</v>
      </c>
      <c r="Z51" s="127">
        <f>SUM(Z46:Z50)</f>
        <v>32970</v>
      </c>
      <c r="AA51" s="127"/>
      <c r="AB51" s="127"/>
      <c r="AC51" s="127"/>
      <c r="AD51" s="127"/>
      <c r="AE51" s="17">
        <f>SUM(AE44:AE50)</f>
        <v>0</v>
      </c>
      <c r="AF51" s="17">
        <f>SUM(AF44:AF50)</f>
        <v>0</v>
      </c>
      <c r="AG51" s="17">
        <f>SUM(AG44:AG50)</f>
        <v>0</v>
      </c>
      <c r="AH51" s="17">
        <f>SUM(AH44:AH50)</f>
        <v>0</v>
      </c>
      <c r="AI51" s="25">
        <f>SUM(AI44:AI50)</f>
        <v>712016.54</v>
      </c>
    </row>
    <row r="52" spans="1:35" ht="12.75" customHeight="1">
      <c r="A52" s="701" t="s">
        <v>120</v>
      </c>
      <c r="B52" s="673" t="s">
        <v>25</v>
      </c>
      <c r="C52" s="18" t="s">
        <v>57</v>
      </c>
      <c r="D52" s="691" t="s">
        <v>141</v>
      </c>
      <c r="E52" s="133">
        <v>1</v>
      </c>
      <c r="F52" s="134">
        <v>2000</v>
      </c>
      <c r="G52" s="135">
        <v>2</v>
      </c>
      <c r="H52" s="134">
        <v>1200</v>
      </c>
      <c r="I52" s="136"/>
      <c r="J52" s="137"/>
      <c r="K52" s="137"/>
      <c r="L52" s="137"/>
      <c r="M52" s="137"/>
      <c r="N52" s="137"/>
      <c r="O52" s="137"/>
      <c r="P52" s="137"/>
      <c r="Q52" s="139"/>
      <c r="R52" s="137"/>
      <c r="S52" s="140"/>
      <c r="T52" s="137"/>
      <c r="U52" s="136"/>
      <c r="V52" s="134"/>
      <c r="W52" s="134"/>
      <c r="X52" s="134"/>
      <c r="Y52" s="134"/>
      <c r="Z52" s="134"/>
      <c r="AA52" s="134"/>
      <c r="AB52" s="134"/>
      <c r="AC52" s="134"/>
      <c r="AD52" s="134"/>
      <c r="AE52" s="19"/>
      <c r="AF52" s="19"/>
      <c r="AG52" s="19"/>
      <c r="AH52" s="19"/>
      <c r="AI52" s="94">
        <f>SUM(F52+H52+J52+L52+N52+P52+R52+T52+Z52+AF52+AH52)</f>
        <v>3200</v>
      </c>
    </row>
    <row r="53" spans="1:35" ht="12.75">
      <c r="A53" s="648"/>
      <c r="B53" s="639"/>
      <c r="C53" s="20" t="s">
        <v>58</v>
      </c>
      <c r="D53" s="674"/>
      <c r="E53" s="141">
        <v>4</v>
      </c>
      <c r="F53" s="120">
        <v>10000</v>
      </c>
      <c r="G53" s="142">
        <v>10</v>
      </c>
      <c r="H53" s="120">
        <v>6000</v>
      </c>
      <c r="I53" s="143"/>
      <c r="J53" s="144"/>
      <c r="K53" s="144"/>
      <c r="L53" s="144"/>
      <c r="M53" s="144"/>
      <c r="N53" s="144"/>
      <c r="O53" s="144"/>
      <c r="P53" s="144"/>
      <c r="Q53" s="145"/>
      <c r="R53" s="144"/>
      <c r="S53" s="146"/>
      <c r="T53" s="144"/>
      <c r="U53" s="143"/>
      <c r="V53" s="120"/>
      <c r="W53" s="120"/>
      <c r="X53" s="120"/>
      <c r="Y53" s="120"/>
      <c r="Z53" s="120"/>
      <c r="AA53" s="120"/>
      <c r="AB53" s="120"/>
      <c r="AC53" s="120"/>
      <c r="AD53" s="120"/>
      <c r="AE53" s="12"/>
      <c r="AF53" s="12"/>
      <c r="AG53" s="12"/>
      <c r="AH53" s="12"/>
      <c r="AI53" s="13">
        <f aca="true" t="shared" si="9" ref="AI53:AI61">SUM(F53+H53+J53+L53+N53+P53+R53+T53+Z53+AF53+AH53)</f>
        <v>16000</v>
      </c>
    </row>
    <row r="54" spans="1:35" ht="12.75">
      <c r="A54" s="648"/>
      <c r="B54" s="639"/>
      <c r="C54" s="20" t="s">
        <v>59</v>
      </c>
      <c r="D54" s="674"/>
      <c r="E54" s="141">
        <v>1</v>
      </c>
      <c r="F54" s="120">
        <v>150</v>
      </c>
      <c r="G54" s="142"/>
      <c r="H54" s="120"/>
      <c r="I54" s="143"/>
      <c r="J54" s="144"/>
      <c r="K54" s="144"/>
      <c r="L54" s="144"/>
      <c r="M54" s="144"/>
      <c r="N54" s="144"/>
      <c r="O54" s="144"/>
      <c r="P54" s="144"/>
      <c r="Q54" s="145"/>
      <c r="R54" s="144"/>
      <c r="S54" s="146"/>
      <c r="T54" s="144"/>
      <c r="U54" s="143"/>
      <c r="V54" s="120"/>
      <c r="W54" s="120"/>
      <c r="X54" s="120"/>
      <c r="Y54" s="120"/>
      <c r="Z54" s="120"/>
      <c r="AA54" s="120"/>
      <c r="AB54" s="120"/>
      <c r="AC54" s="120"/>
      <c r="AD54" s="120"/>
      <c r="AE54" s="28">
        <v>415</v>
      </c>
      <c r="AF54" s="12">
        <v>452400</v>
      </c>
      <c r="AG54" s="28">
        <v>415</v>
      </c>
      <c r="AH54" s="12">
        <v>344500</v>
      </c>
      <c r="AI54" s="13">
        <f t="shared" si="9"/>
        <v>797050</v>
      </c>
    </row>
    <row r="55" spans="1:35" ht="12.75">
      <c r="A55" s="648"/>
      <c r="B55" s="639"/>
      <c r="C55" s="20" t="s">
        <v>60</v>
      </c>
      <c r="D55" s="674"/>
      <c r="E55" s="141">
        <v>9</v>
      </c>
      <c r="F55" s="120">
        <v>18650</v>
      </c>
      <c r="G55" s="142">
        <v>9</v>
      </c>
      <c r="H55" s="120">
        <v>5400</v>
      </c>
      <c r="I55" s="143">
        <v>4</v>
      </c>
      <c r="J55" s="144">
        <v>6000</v>
      </c>
      <c r="K55" s="147"/>
      <c r="L55" s="144"/>
      <c r="M55" s="144"/>
      <c r="N55" s="144"/>
      <c r="O55" s="144"/>
      <c r="P55" s="144"/>
      <c r="Q55" s="145">
        <v>15</v>
      </c>
      <c r="R55" s="144">
        <v>75000</v>
      </c>
      <c r="S55" s="146"/>
      <c r="T55" s="144"/>
      <c r="U55" s="143"/>
      <c r="V55" s="120"/>
      <c r="W55" s="120"/>
      <c r="X55" s="120"/>
      <c r="Y55" s="120"/>
      <c r="Z55" s="120"/>
      <c r="AA55" s="120"/>
      <c r="AB55" s="120"/>
      <c r="AC55" s="120"/>
      <c r="AD55" s="120"/>
      <c r="AE55" s="12"/>
      <c r="AF55" s="12"/>
      <c r="AG55" s="12"/>
      <c r="AH55" s="12"/>
      <c r="AI55" s="13">
        <f t="shared" si="9"/>
        <v>105050</v>
      </c>
    </row>
    <row r="56" spans="1:35" ht="12.75">
      <c r="A56" s="648"/>
      <c r="B56" s="639"/>
      <c r="C56" s="20" t="s">
        <v>61</v>
      </c>
      <c r="D56" s="674"/>
      <c r="E56" s="141">
        <v>1</v>
      </c>
      <c r="F56" s="120">
        <v>3000</v>
      </c>
      <c r="G56" s="142"/>
      <c r="H56" s="120"/>
      <c r="I56" s="143"/>
      <c r="J56" s="144"/>
      <c r="K56" s="144"/>
      <c r="L56" s="144"/>
      <c r="M56" s="144"/>
      <c r="N56" s="144"/>
      <c r="O56" s="144"/>
      <c r="P56" s="144"/>
      <c r="Q56" s="145"/>
      <c r="R56" s="144"/>
      <c r="S56" s="146"/>
      <c r="T56" s="144"/>
      <c r="U56" s="143"/>
      <c r="V56" s="120"/>
      <c r="W56" s="120"/>
      <c r="X56" s="120"/>
      <c r="Y56" s="120"/>
      <c r="Z56" s="120"/>
      <c r="AA56" s="120"/>
      <c r="AB56" s="120"/>
      <c r="AC56" s="120"/>
      <c r="AD56" s="120"/>
      <c r="AE56" s="12"/>
      <c r="AF56" s="12"/>
      <c r="AG56" s="12"/>
      <c r="AH56" s="12"/>
      <c r="AI56" s="13">
        <f t="shared" si="9"/>
        <v>3000</v>
      </c>
    </row>
    <row r="57" spans="1:35" ht="12.75">
      <c r="A57" s="648"/>
      <c r="B57" s="639"/>
      <c r="C57" s="20" t="s">
        <v>62</v>
      </c>
      <c r="D57" s="674"/>
      <c r="E57" s="141"/>
      <c r="F57" s="120"/>
      <c r="G57" s="142">
        <v>7</v>
      </c>
      <c r="H57" s="120">
        <v>4200</v>
      </c>
      <c r="I57" s="143">
        <v>1</v>
      </c>
      <c r="J57" s="144">
        <v>1500</v>
      </c>
      <c r="K57" s="144"/>
      <c r="L57" s="144"/>
      <c r="M57" s="144"/>
      <c r="N57" s="144"/>
      <c r="O57" s="144"/>
      <c r="P57" s="144"/>
      <c r="Q57" s="145"/>
      <c r="R57" s="144"/>
      <c r="S57" s="146"/>
      <c r="T57" s="144"/>
      <c r="U57" s="143"/>
      <c r="V57" s="120"/>
      <c r="W57" s="120"/>
      <c r="X57" s="120"/>
      <c r="Y57" s="120"/>
      <c r="Z57" s="120"/>
      <c r="AA57" s="120"/>
      <c r="AB57" s="120"/>
      <c r="AC57" s="120"/>
      <c r="AD57" s="120"/>
      <c r="AE57" s="12"/>
      <c r="AF57" s="12"/>
      <c r="AG57" s="12"/>
      <c r="AH57" s="12"/>
      <c r="AI57" s="13">
        <f t="shared" si="9"/>
        <v>5700</v>
      </c>
    </row>
    <row r="58" spans="1:35" ht="12.75">
      <c r="A58" s="648"/>
      <c r="B58" s="639"/>
      <c r="C58" s="20" t="s">
        <v>63</v>
      </c>
      <c r="D58" s="674"/>
      <c r="E58" s="141">
        <v>1</v>
      </c>
      <c r="F58" s="120">
        <v>2000</v>
      </c>
      <c r="G58" s="142">
        <v>10</v>
      </c>
      <c r="H58" s="120">
        <v>6000</v>
      </c>
      <c r="I58" s="143"/>
      <c r="J58" s="144"/>
      <c r="K58" s="144"/>
      <c r="L58" s="144"/>
      <c r="M58" s="144"/>
      <c r="N58" s="144"/>
      <c r="O58" s="144"/>
      <c r="P58" s="144"/>
      <c r="Q58" s="145"/>
      <c r="R58" s="144"/>
      <c r="S58" s="146"/>
      <c r="T58" s="144"/>
      <c r="U58" s="143"/>
      <c r="V58" s="120"/>
      <c r="W58" s="120"/>
      <c r="X58" s="120"/>
      <c r="Y58" s="120"/>
      <c r="Z58" s="120"/>
      <c r="AA58" s="120"/>
      <c r="AB58" s="120"/>
      <c r="AC58" s="120"/>
      <c r="AD58" s="120"/>
      <c r="AE58" s="12"/>
      <c r="AF58" s="12"/>
      <c r="AG58" s="12"/>
      <c r="AH58" s="12"/>
      <c r="AI58" s="13">
        <f t="shared" si="9"/>
        <v>8000</v>
      </c>
    </row>
    <row r="59" spans="1:35" ht="12.75">
      <c r="A59" s="648"/>
      <c r="B59" s="639"/>
      <c r="C59" s="20" t="s">
        <v>64</v>
      </c>
      <c r="D59" s="674"/>
      <c r="E59" s="141"/>
      <c r="F59" s="120"/>
      <c r="G59" s="142">
        <v>5</v>
      </c>
      <c r="H59" s="120">
        <v>3000</v>
      </c>
      <c r="I59" s="143"/>
      <c r="J59" s="144"/>
      <c r="K59" s="147"/>
      <c r="L59" s="144"/>
      <c r="M59" s="144"/>
      <c r="N59" s="144"/>
      <c r="O59" s="144"/>
      <c r="P59" s="144"/>
      <c r="Q59" s="145"/>
      <c r="R59" s="144"/>
      <c r="S59" s="146"/>
      <c r="T59" s="144"/>
      <c r="U59" s="143"/>
      <c r="V59" s="120"/>
      <c r="W59" s="120"/>
      <c r="X59" s="120"/>
      <c r="Y59" s="120"/>
      <c r="Z59" s="120"/>
      <c r="AA59" s="120"/>
      <c r="AB59" s="120"/>
      <c r="AC59" s="120"/>
      <c r="AD59" s="120"/>
      <c r="AE59" s="12"/>
      <c r="AF59" s="12"/>
      <c r="AG59" s="12"/>
      <c r="AH59" s="12"/>
      <c r="AI59" s="13">
        <f t="shared" si="9"/>
        <v>3000</v>
      </c>
    </row>
    <row r="60" spans="1:35" ht="12.75">
      <c r="A60" s="648"/>
      <c r="B60" s="639"/>
      <c r="C60" s="20" t="s">
        <v>65</v>
      </c>
      <c r="D60" s="674"/>
      <c r="E60" s="141"/>
      <c r="F60" s="120"/>
      <c r="G60" s="142"/>
      <c r="H60" s="120"/>
      <c r="I60" s="143"/>
      <c r="J60" s="144"/>
      <c r="K60" s="144"/>
      <c r="L60" s="144"/>
      <c r="M60" s="144"/>
      <c r="N60" s="144"/>
      <c r="O60" s="144"/>
      <c r="P60" s="144"/>
      <c r="Q60" s="145"/>
      <c r="R60" s="144"/>
      <c r="S60" s="146"/>
      <c r="T60" s="144"/>
      <c r="U60" s="143"/>
      <c r="V60" s="120"/>
      <c r="W60" s="120"/>
      <c r="X60" s="120"/>
      <c r="Y60" s="120"/>
      <c r="Z60" s="120"/>
      <c r="AA60" s="120"/>
      <c r="AB60" s="120"/>
      <c r="AC60" s="120"/>
      <c r="AD60" s="120"/>
      <c r="AE60" s="28">
        <v>1306</v>
      </c>
      <c r="AF60" s="12">
        <v>1700100</v>
      </c>
      <c r="AG60" s="28">
        <v>1306</v>
      </c>
      <c r="AH60" s="12">
        <v>856500</v>
      </c>
      <c r="AI60" s="13">
        <f t="shared" si="9"/>
        <v>2556600</v>
      </c>
    </row>
    <row r="61" spans="1:35" ht="13.5" thickBot="1">
      <c r="A61" s="649"/>
      <c r="B61" s="640"/>
      <c r="C61" s="21" t="s">
        <v>66</v>
      </c>
      <c r="D61" s="755"/>
      <c r="E61" s="148">
        <v>3</v>
      </c>
      <c r="F61" s="149">
        <v>5800</v>
      </c>
      <c r="G61" s="150">
        <v>2</v>
      </c>
      <c r="H61" s="149">
        <v>1200</v>
      </c>
      <c r="I61" s="151"/>
      <c r="J61" s="152"/>
      <c r="K61" s="152"/>
      <c r="L61" s="152"/>
      <c r="M61" s="160"/>
      <c r="N61" s="152"/>
      <c r="O61" s="152"/>
      <c r="P61" s="152"/>
      <c r="Q61" s="153">
        <v>25</v>
      </c>
      <c r="R61" s="152">
        <v>125000</v>
      </c>
      <c r="S61" s="154"/>
      <c r="T61" s="152"/>
      <c r="U61" s="151"/>
      <c r="V61" s="149"/>
      <c r="W61" s="149"/>
      <c r="X61" s="149"/>
      <c r="Y61" s="149"/>
      <c r="Z61" s="149"/>
      <c r="AA61" s="149"/>
      <c r="AB61" s="149"/>
      <c r="AC61" s="149"/>
      <c r="AD61" s="149"/>
      <c r="AE61" s="22"/>
      <c r="AF61" s="22"/>
      <c r="AG61" s="22"/>
      <c r="AH61" s="22"/>
      <c r="AI61" s="93">
        <f t="shared" si="9"/>
        <v>132000</v>
      </c>
    </row>
    <row r="62" spans="1:35" ht="13.5" thickBot="1">
      <c r="A62" s="29"/>
      <c r="B62" s="24"/>
      <c r="C62" s="16" t="s">
        <v>124</v>
      </c>
      <c r="D62" s="17"/>
      <c r="E62" s="126">
        <f>SUM(E52:E61)</f>
        <v>20</v>
      </c>
      <c r="F62" s="127">
        <f>SUM(F52:F61)</f>
        <v>41600</v>
      </c>
      <c r="G62" s="155">
        <f>SUM(G52:G61)</f>
        <v>45</v>
      </c>
      <c r="H62" s="127">
        <f>SUM(H52:H61)</f>
        <v>27000</v>
      </c>
      <c r="I62" s="128">
        <f>SUM(I54:I61)</f>
        <v>5</v>
      </c>
      <c r="J62" s="129">
        <f>SUM(J52:J61)</f>
        <v>7500</v>
      </c>
      <c r="K62" s="128">
        <f>SUM(K55:K61)</f>
        <v>0</v>
      </c>
      <c r="L62" s="129">
        <f>SUM(L55:L61)</f>
        <v>0</v>
      </c>
      <c r="M62" s="130">
        <f>SUM(M61)</f>
        <v>0</v>
      </c>
      <c r="N62" s="129">
        <f>SUM(N61)</f>
        <v>0</v>
      </c>
      <c r="O62" s="128">
        <f>SUM(O56:O61)</f>
        <v>0</v>
      </c>
      <c r="P62" s="129">
        <f>SUM(P56:P61)</f>
        <v>0</v>
      </c>
      <c r="Q62" s="131">
        <f>SUM(Q55:Q61)</f>
        <v>40</v>
      </c>
      <c r="R62" s="129">
        <f>SUM(R55:R61)</f>
        <v>200000</v>
      </c>
      <c r="S62" s="132">
        <f>SUM(S52:S61)</f>
        <v>0</v>
      </c>
      <c r="T62" s="129">
        <f>SUM(T52:T61)</f>
        <v>0</v>
      </c>
      <c r="U62" s="128">
        <f>SUM(U53:U61)</f>
        <v>0</v>
      </c>
      <c r="V62" s="127">
        <f>SUM(V53:V61)</f>
        <v>0</v>
      </c>
      <c r="W62" s="127"/>
      <c r="X62" s="127"/>
      <c r="Y62" s="127">
        <f>SUM(Y55:Y61)</f>
        <v>0</v>
      </c>
      <c r="Z62" s="127">
        <f>SUM(Z55:Z61)</f>
        <v>0</v>
      </c>
      <c r="AA62" s="127"/>
      <c r="AB62" s="127"/>
      <c r="AC62" s="127"/>
      <c r="AD62" s="127"/>
      <c r="AE62" s="86">
        <f>SUM(AE52:AE61)</f>
        <v>1721</v>
      </c>
      <c r="AF62" s="30">
        <f>SUM(AF52:AF61)</f>
        <v>2152500</v>
      </c>
      <c r="AG62" s="86">
        <f>SUM(AG52:AG61)</f>
        <v>1721</v>
      </c>
      <c r="AH62" s="30">
        <f>SUM(AH52:AH61)</f>
        <v>1201000</v>
      </c>
      <c r="AI62" s="31">
        <f>SUM(AI52:AI61)</f>
        <v>3629600</v>
      </c>
    </row>
    <row r="63" spans="1:35" ht="12.75" customHeight="1">
      <c r="A63" s="701" t="s">
        <v>120</v>
      </c>
      <c r="B63" s="673" t="s">
        <v>36</v>
      </c>
      <c r="C63" s="18" t="s">
        <v>67</v>
      </c>
      <c r="D63" s="691" t="s">
        <v>141</v>
      </c>
      <c r="E63" s="133">
        <v>1</v>
      </c>
      <c r="F63" s="134">
        <v>3000</v>
      </c>
      <c r="G63" s="135">
        <v>1</v>
      </c>
      <c r="H63" s="134">
        <v>600</v>
      </c>
      <c r="I63" s="136"/>
      <c r="J63" s="137"/>
      <c r="K63" s="137"/>
      <c r="L63" s="137"/>
      <c r="M63" s="137"/>
      <c r="N63" s="137"/>
      <c r="O63" s="137"/>
      <c r="P63" s="137"/>
      <c r="Q63" s="139"/>
      <c r="R63" s="137"/>
      <c r="S63" s="140"/>
      <c r="T63" s="137"/>
      <c r="U63" s="136"/>
      <c r="V63" s="134"/>
      <c r="W63" s="134"/>
      <c r="X63" s="134"/>
      <c r="Y63" s="134"/>
      <c r="Z63" s="134"/>
      <c r="AA63" s="134"/>
      <c r="AB63" s="134"/>
      <c r="AC63" s="134"/>
      <c r="AD63" s="134"/>
      <c r="AE63" s="19"/>
      <c r="AF63" s="19"/>
      <c r="AG63" s="19"/>
      <c r="AH63" s="19"/>
      <c r="AI63" s="94">
        <f>SUM(F63+H63+J63+L63+N63+P63+R63+T63+Z63+AF63+AH63)</f>
        <v>3600</v>
      </c>
    </row>
    <row r="64" spans="1:35" ht="12.75">
      <c r="A64" s="648"/>
      <c r="B64" s="639"/>
      <c r="C64" s="20" t="s">
        <v>68</v>
      </c>
      <c r="D64" s="674"/>
      <c r="E64" s="141">
        <v>1</v>
      </c>
      <c r="F64" s="120">
        <v>3000</v>
      </c>
      <c r="G64" s="142"/>
      <c r="H64" s="120"/>
      <c r="I64" s="143"/>
      <c r="J64" s="144"/>
      <c r="K64" s="144"/>
      <c r="L64" s="144"/>
      <c r="M64" s="144"/>
      <c r="N64" s="144"/>
      <c r="O64" s="144"/>
      <c r="P64" s="144"/>
      <c r="Q64" s="145"/>
      <c r="R64" s="144"/>
      <c r="S64" s="146"/>
      <c r="T64" s="144"/>
      <c r="U64" s="143"/>
      <c r="V64" s="120"/>
      <c r="W64" s="120"/>
      <c r="X64" s="120"/>
      <c r="Y64" s="120"/>
      <c r="Z64" s="120"/>
      <c r="AA64" s="120"/>
      <c r="AB64" s="120"/>
      <c r="AC64" s="120"/>
      <c r="AD64" s="120"/>
      <c r="AE64" s="12"/>
      <c r="AF64" s="12"/>
      <c r="AG64" s="12"/>
      <c r="AH64" s="12"/>
      <c r="AI64" s="13">
        <f aca="true" t="shared" si="10" ref="AI64:AI73">SUM(F64+H64+J64+L64+N64+P64+R64+T64+Z64+AF64+AH64)</f>
        <v>3000</v>
      </c>
    </row>
    <row r="65" spans="1:35" ht="12.75">
      <c r="A65" s="648"/>
      <c r="B65" s="639"/>
      <c r="C65" s="20" t="s">
        <v>69</v>
      </c>
      <c r="D65" s="674"/>
      <c r="E65" s="141">
        <v>2</v>
      </c>
      <c r="F65" s="120">
        <v>3150</v>
      </c>
      <c r="G65" s="142"/>
      <c r="H65" s="120"/>
      <c r="I65" s="143">
        <v>2</v>
      </c>
      <c r="J65" s="144">
        <v>3000</v>
      </c>
      <c r="K65" s="144"/>
      <c r="L65" s="144"/>
      <c r="M65" s="147"/>
      <c r="N65" s="144"/>
      <c r="O65" s="144"/>
      <c r="P65" s="144"/>
      <c r="Q65" s="145"/>
      <c r="R65" s="144"/>
      <c r="S65" s="146"/>
      <c r="T65" s="144"/>
      <c r="U65" s="143"/>
      <c r="V65" s="120"/>
      <c r="W65" s="120"/>
      <c r="X65" s="120"/>
      <c r="Y65" s="120"/>
      <c r="Z65" s="120"/>
      <c r="AA65" s="120"/>
      <c r="AB65" s="120"/>
      <c r="AC65" s="120"/>
      <c r="AD65" s="120"/>
      <c r="AE65" s="12"/>
      <c r="AF65" s="12"/>
      <c r="AG65" s="12"/>
      <c r="AH65" s="12"/>
      <c r="AI65" s="13">
        <f t="shared" si="10"/>
        <v>6150</v>
      </c>
    </row>
    <row r="66" spans="1:35" ht="12.75">
      <c r="A66" s="648"/>
      <c r="B66" s="639"/>
      <c r="C66" s="20" t="s">
        <v>70</v>
      </c>
      <c r="D66" s="674"/>
      <c r="E66" s="141"/>
      <c r="F66" s="120"/>
      <c r="G66" s="142"/>
      <c r="H66" s="120"/>
      <c r="I66" s="143"/>
      <c r="J66" s="144"/>
      <c r="K66" s="147"/>
      <c r="L66" s="144"/>
      <c r="M66" s="144"/>
      <c r="N66" s="144"/>
      <c r="O66" s="144"/>
      <c r="P66" s="144"/>
      <c r="Q66" s="145"/>
      <c r="R66" s="144"/>
      <c r="S66" s="146"/>
      <c r="T66" s="144"/>
      <c r="U66" s="143"/>
      <c r="V66" s="120"/>
      <c r="W66" s="120"/>
      <c r="X66" s="120"/>
      <c r="Y66" s="120"/>
      <c r="Z66" s="120"/>
      <c r="AA66" s="120"/>
      <c r="AB66" s="120"/>
      <c r="AC66" s="120"/>
      <c r="AD66" s="120"/>
      <c r="AE66" s="12"/>
      <c r="AF66" s="12"/>
      <c r="AG66" s="12"/>
      <c r="AH66" s="12"/>
      <c r="AI66" s="13">
        <f t="shared" si="10"/>
        <v>0</v>
      </c>
    </row>
    <row r="67" spans="1:35" ht="12.75">
      <c r="A67" s="648"/>
      <c r="B67" s="639"/>
      <c r="C67" s="20" t="s">
        <v>71</v>
      </c>
      <c r="D67" s="674"/>
      <c r="E67" s="141">
        <v>2</v>
      </c>
      <c r="F67" s="120">
        <v>4000</v>
      </c>
      <c r="G67" s="142"/>
      <c r="H67" s="120"/>
      <c r="I67" s="143"/>
      <c r="J67" s="144"/>
      <c r="K67" s="144"/>
      <c r="L67" s="144"/>
      <c r="M67" s="144"/>
      <c r="N67" s="144"/>
      <c r="O67" s="144"/>
      <c r="P67" s="144"/>
      <c r="Q67" s="145"/>
      <c r="R67" s="144"/>
      <c r="S67" s="146"/>
      <c r="T67" s="144"/>
      <c r="U67" s="143"/>
      <c r="V67" s="120"/>
      <c r="W67" s="120"/>
      <c r="X67" s="120"/>
      <c r="Y67" s="120"/>
      <c r="Z67" s="120"/>
      <c r="AA67" s="120"/>
      <c r="AB67" s="120"/>
      <c r="AC67" s="120"/>
      <c r="AD67" s="120"/>
      <c r="AE67" s="12"/>
      <c r="AF67" s="12"/>
      <c r="AG67" s="12"/>
      <c r="AH67" s="12"/>
      <c r="AI67" s="13">
        <f t="shared" si="10"/>
        <v>4000</v>
      </c>
    </row>
    <row r="68" spans="1:35" ht="12.75">
      <c r="A68" s="648"/>
      <c r="B68" s="639"/>
      <c r="C68" s="20" t="s">
        <v>72</v>
      </c>
      <c r="D68" s="674"/>
      <c r="E68" s="141">
        <v>3</v>
      </c>
      <c r="F68" s="120">
        <v>4500</v>
      </c>
      <c r="G68" s="142"/>
      <c r="H68" s="120"/>
      <c r="I68" s="143"/>
      <c r="J68" s="144"/>
      <c r="K68" s="144"/>
      <c r="L68" s="144"/>
      <c r="M68" s="144"/>
      <c r="N68" s="144"/>
      <c r="O68" s="144"/>
      <c r="P68" s="144"/>
      <c r="Q68" s="145"/>
      <c r="R68" s="144"/>
      <c r="S68" s="146"/>
      <c r="T68" s="144"/>
      <c r="U68" s="143"/>
      <c r="V68" s="120"/>
      <c r="W68" s="120"/>
      <c r="X68" s="120"/>
      <c r="Y68" s="120"/>
      <c r="Z68" s="120"/>
      <c r="AA68" s="120"/>
      <c r="AB68" s="120"/>
      <c r="AC68" s="120"/>
      <c r="AD68" s="120"/>
      <c r="AE68" s="12"/>
      <c r="AF68" s="12"/>
      <c r="AG68" s="12"/>
      <c r="AH68" s="12"/>
      <c r="AI68" s="13">
        <f t="shared" si="10"/>
        <v>4500</v>
      </c>
    </row>
    <row r="69" spans="1:35" ht="12.75">
      <c r="A69" s="648"/>
      <c r="B69" s="639"/>
      <c r="C69" s="20" t="s">
        <v>73</v>
      </c>
      <c r="D69" s="674"/>
      <c r="E69" s="141"/>
      <c r="F69" s="120"/>
      <c r="G69" s="142">
        <v>2</v>
      </c>
      <c r="H69" s="120">
        <v>1200</v>
      </c>
      <c r="I69" s="143"/>
      <c r="J69" s="144"/>
      <c r="K69" s="144"/>
      <c r="L69" s="144"/>
      <c r="M69" s="144"/>
      <c r="N69" s="144"/>
      <c r="O69" s="144"/>
      <c r="P69" s="144"/>
      <c r="Q69" s="145"/>
      <c r="R69" s="144"/>
      <c r="S69" s="146"/>
      <c r="T69" s="144"/>
      <c r="U69" s="143"/>
      <c r="V69" s="120"/>
      <c r="W69" s="120"/>
      <c r="X69" s="120"/>
      <c r="Y69" s="120"/>
      <c r="Z69" s="120"/>
      <c r="AA69" s="120"/>
      <c r="AB69" s="120"/>
      <c r="AC69" s="120"/>
      <c r="AD69" s="120"/>
      <c r="AE69" s="12"/>
      <c r="AF69" s="12"/>
      <c r="AG69" s="12"/>
      <c r="AH69" s="12"/>
      <c r="AI69" s="13">
        <f t="shared" si="10"/>
        <v>1200</v>
      </c>
    </row>
    <row r="70" spans="1:35" ht="12.75">
      <c r="A70" s="648"/>
      <c r="B70" s="639"/>
      <c r="C70" s="20" t="s">
        <v>74</v>
      </c>
      <c r="D70" s="674"/>
      <c r="E70" s="141">
        <v>2</v>
      </c>
      <c r="F70" s="120">
        <v>5000</v>
      </c>
      <c r="G70" s="142">
        <v>1</v>
      </c>
      <c r="H70" s="120">
        <v>600</v>
      </c>
      <c r="I70" s="143"/>
      <c r="J70" s="144"/>
      <c r="K70" s="144"/>
      <c r="L70" s="144"/>
      <c r="M70" s="144"/>
      <c r="N70" s="144"/>
      <c r="O70" s="144"/>
      <c r="P70" s="144"/>
      <c r="Q70" s="145">
        <v>25</v>
      </c>
      <c r="R70" s="144">
        <v>125000</v>
      </c>
      <c r="S70" s="146"/>
      <c r="T70" s="144"/>
      <c r="U70" s="143"/>
      <c r="V70" s="120"/>
      <c r="W70" s="120"/>
      <c r="X70" s="120"/>
      <c r="Y70" s="120"/>
      <c r="Z70" s="120"/>
      <c r="AA70" s="120"/>
      <c r="AB70" s="120"/>
      <c r="AC70" s="120"/>
      <c r="AD70" s="120"/>
      <c r="AE70" s="12"/>
      <c r="AF70" s="12"/>
      <c r="AG70" s="12"/>
      <c r="AH70" s="12"/>
      <c r="AI70" s="13">
        <f t="shared" si="10"/>
        <v>130600</v>
      </c>
    </row>
    <row r="71" spans="1:35" ht="12.75">
      <c r="A71" s="648"/>
      <c r="B71" s="639"/>
      <c r="C71" s="20" t="s">
        <v>75</v>
      </c>
      <c r="D71" s="674"/>
      <c r="E71" s="141">
        <v>3</v>
      </c>
      <c r="F71" s="120">
        <v>6500</v>
      </c>
      <c r="G71" s="142">
        <v>8</v>
      </c>
      <c r="H71" s="120">
        <v>4800</v>
      </c>
      <c r="I71" s="143"/>
      <c r="J71" s="144"/>
      <c r="K71" s="144"/>
      <c r="L71" s="144"/>
      <c r="M71" s="144"/>
      <c r="N71" s="144"/>
      <c r="O71" s="144"/>
      <c r="P71" s="144"/>
      <c r="Q71" s="145"/>
      <c r="R71" s="144"/>
      <c r="S71" s="146"/>
      <c r="T71" s="144"/>
      <c r="U71" s="143"/>
      <c r="V71" s="120"/>
      <c r="W71" s="120"/>
      <c r="X71" s="120"/>
      <c r="Y71" s="120"/>
      <c r="Z71" s="120"/>
      <c r="AA71" s="120"/>
      <c r="AB71" s="120"/>
      <c r="AC71" s="120"/>
      <c r="AD71" s="120"/>
      <c r="AE71" s="12"/>
      <c r="AF71" s="12"/>
      <c r="AG71" s="12"/>
      <c r="AH71" s="12"/>
      <c r="AI71" s="13">
        <f t="shared" si="10"/>
        <v>11300</v>
      </c>
    </row>
    <row r="72" spans="1:35" ht="12.75">
      <c r="A72" s="648"/>
      <c r="B72" s="639"/>
      <c r="C72" s="20" t="s">
        <v>76</v>
      </c>
      <c r="D72" s="674"/>
      <c r="E72" s="141">
        <v>4</v>
      </c>
      <c r="F72" s="120">
        <v>10000</v>
      </c>
      <c r="G72" s="142">
        <v>4</v>
      </c>
      <c r="H72" s="120">
        <v>2400</v>
      </c>
      <c r="I72" s="143"/>
      <c r="J72" s="144"/>
      <c r="K72" s="144"/>
      <c r="L72" s="144"/>
      <c r="M72" s="144"/>
      <c r="N72" s="144"/>
      <c r="O72" s="144"/>
      <c r="P72" s="144"/>
      <c r="Q72" s="145"/>
      <c r="R72" s="144"/>
      <c r="S72" s="146"/>
      <c r="T72" s="144"/>
      <c r="U72" s="143"/>
      <c r="V72" s="120"/>
      <c r="W72" s="120"/>
      <c r="X72" s="120"/>
      <c r="Y72" s="120"/>
      <c r="Z72" s="120"/>
      <c r="AA72" s="120"/>
      <c r="AB72" s="120"/>
      <c r="AC72" s="120"/>
      <c r="AD72" s="120"/>
      <c r="AE72" s="28">
        <v>3932</v>
      </c>
      <c r="AF72" s="12">
        <v>11690700</v>
      </c>
      <c r="AG72" s="28">
        <v>3932</v>
      </c>
      <c r="AH72" s="12">
        <v>15349800</v>
      </c>
      <c r="AI72" s="13">
        <f t="shared" si="10"/>
        <v>27052900</v>
      </c>
    </row>
    <row r="73" spans="1:35" ht="13.5" thickBot="1">
      <c r="A73" s="649"/>
      <c r="B73" s="640"/>
      <c r="C73" s="21" t="s">
        <v>77</v>
      </c>
      <c r="D73" s="755"/>
      <c r="E73" s="148"/>
      <c r="F73" s="149"/>
      <c r="G73" s="150"/>
      <c r="H73" s="149"/>
      <c r="I73" s="151"/>
      <c r="J73" s="152"/>
      <c r="K73" s="152"/>
      <c r="L73" s="152"/>
      <c r="M73" s="160"/>
      <c r="N73" s="152"/>
      <c r="O73" s="152"/>
      <c r="P73" s="152"/>
      <c r="Q73" s="153"/>
      <c r="R73" s="152"/>
      <c r="S73" s="154"/>
      <c r="T73" s="152"/>
      <c r="U73" s="151"/>
      <c r="V73" s="149"/>
      <c r="W73" s="149"/>
      <c r="X73" s="149"/>
      <c r="Y73" s="149"/>
      <c r="Z73" s="149"/>
      <c r="AA73" s="149"/>
      <c r="AB73" s="149"/>
      <c r="AC73" s="149"/>
      <c r="AD73" s="149"/>
      <c r="AE73" s="22"/>
      <c r="AF73" s="22"/>
      <c r="AG73" s="22"/>
      <c r="AH73" s="22"/>
      <c r="AI73" s="93">
        <f t="shared" si="10"/>
        <v>0</v>
      </c>
    </row>
    <row r="74" spans="1:35" ht="13.5" thickBot="1">
      <c r="A74" s="32"/>
      <c r="B74" s="33"/>
      <c r="C74" s="34" t="s">
        <v>124</v>
      </c>
      <c r="D74" s="35"/>
      <c r="E74" s="161">
        <f>SUM(E63:E73)</f>
        <v>18</v>
      </c>
      <c r="F74" s="162">
        <f>SUM(F63:F73)</f>
        <v>39150</v>
      </c>
      <c r="G74" s="163">
        <f>SUM(G63:G73)</f>
        <v>16</v>
      </c>
      <c r="H74" s="162">
        <f>SUM(H63:H73)</f>
        <v>9600</v>
      </c>
      <c r="I74" s="164">
        <f>SUM(I64:I73)</f>
        <v>2</v>
      </c>
      <c r="J74" s="165">
        <f>SUM(J63:J73)</f>
        <v>3000</v>
      </c>
      <c r="K74" s="128">
        <f>SUM(K66:K73)</f>
        <v>0</v>
      </c>
      <c r="L74" s="129">
        <f>SUM(L66:L73)</f>
        <v>0</v>
      </c>
      <c r="M74" s="130">
        <f>SUM(M65:M73)</f>
        <v>0</v>
      </c>
      <c r="N74" s="129">
        <f>SUM(N65:N73)</f>
        <v>0</v>
      </c>
      <c r="O74" s="128">
        <f>SUM(O68:O73)</f>
        <v>0</v>
      </c>
      <c r="P74" s="129">
        <f>SUM(P68:P73)</f>
        <v>0</v>
      </c>
      <c r="Q74" s="166">
        <f>SUM(Q70:Q73)</f>
        <v>25</v>
      </c>
      <c r="R74" s="165">
        <f>SUM(R70:R73)</f>
        <v>125000</v>
      </c>
      <c r="S74" s="167">
        <f>SUM(S63:S73)</f>
        <v>0</v>
      </c>
      <c r="T74" s="165">
        <f>SUM(T63:T73)</f>
        <v>0</v>
      </c>
      <c r="U74" s="164"/>
      <c r="V74" s="162"/>
      <c r="W74" s="162"/>
      <c r="X74" s="162"/>
      <c r="Y74" s="127">
        <f>SUM(Y67:Y73)</f>
        <v>0</v>
      </c>
      <c r="Z74" s="127">
        <f>SUM(Z67:Z73)</f>
        <v>0</v>
      </c>
      <c r="AA74" s="162"/>
      <c r="AB74" s="162"/>
      <c r="AC74" s="162"/>
      <c r="AD74" s="162"/>
      <c r="AE74" s="84">
        <f>SUM(AE63:AE73)</f>
        <v>3932</v>
      </c>
      <c r="AF74" s="85">
        <f>SUM(AF63:AF73)</f>
        <v>11690700</v>
      </c>
      <c r="AG74" s="84">
        <f>SUM(AG72:AG73)</f>
        <v>3932</v>
      </c>
      <c r="AH74" s="36">
        <f>SUM(AH72:AH73)</f>
        <v>15349800</v>
      </c>
      <c r="AI74" s="37">
        <f>SUM(AI63:AI73)</f>
        <v>27217250</v>
      </c>
    </row>
    <row r="75" spans="1:35" ht="13.5" thickTop="1">
      <c r="A75" s="38"/>
      <c r="B75" s="38"/>
      <c r="C75" s="39"/>
      <c r="D75" s="40"/>
      <c r="E75" s="168"/>
      <c r="F75" s="169"/>
      <c r="G75" s="170"/>
      <c r="H75" s="169"/>
      <c r="I75" s="171"/>
      <c r="J75" s="172"/>
      <c r="K75" s="172"/>
      <c r="L75" s="172"/>
      <c r="M75" s="172"/>
      <c r="N75" s="172"/>
      <c r="O75" s="172"/>
      <c r="P75" s="172"/>
      <c r="Q75" s="173"/>
      <c r="R75" s="172"/>
      <c r="S75" s="174"/>
      <c r="T75" s="172"/>
      <c r="U75" s="171"/>
      <c r="V75" s="169"/>
      <c r="W75" s="169"/>
      <c r="X75" s="169"/>
      <c r="Y75" s="169"/>
      <c r="Z75" s="169"/>
      <c r="AA75" s="169"/>
      <c r="AB75" s="169"/>
      <c r="AC75" s="169"/>
      <c r="AD75" s="169"/>
      <c r="AE75" s="40"/>
      <c r="AF75" s="40"/>
      <c r="AG75" s="40"/>
      <c r="AH75" s="40"/>
      <c r="AI75" s="41"/>
    </row>
    <row r="76" spans="1:35" ht="12.75">
      <c r="A76" s="42"/>
      <c r="B76" s="42"/>
      <c r="C76" s="43"/>
      <c r="D76" s="44"/>
      <c r="E76" s="175"/>
      <c r="F76" s="176"/>
      <c r="G76" s="177"/>
      <c r="H76" s="176"/>
      <c r="I76" s="178"/>
      <c r="J76" s="179"/>
      <c r="K76" s="179"/>
      <c r="L76" s="179"/>
      <c r="M76" s="179"/>
      <c r="N76" s="179"/>
      <c r="O76" s="179"/>
      <c r="P76" s="179"/>
      <c r="Q76" s="180"/>
      <c r="R76" s="179"/>
      <c r="S76" s="181"/>
      <c r="T76" s="179"/>
      <c r="U76" s="178"/>
      <c r="V76" s="176"/>
      <c r="W76" s="176"/>
      <c r="X76" s="176"/>
      <c r="Y76" s="176"/>
      <c r="Z76" s="176"/>
      <c r="AA76" s="176"/>
      <c r="AB76" s="176"/>
      <c r="AC76" s="176"/>
      <c r="AD76" s="176"/>
      <c r="AE76" s="44"/>
      <c r="AF76" s="44"/>
      <c r="AG76" s="44"/>
      <c r="AH76" s="44"/>
      <c r="AI76" s="45"/>
    </row>
    <row r="77" spans="1:35" ht="12.75">
      <c r="A77" s="42"/>
      <c r="B77" s="42"/>
      <c r="C77" s="43"/>
      <c r="D77" s="44"/>
      <c r="E77" s="175"/>
      <c r="F77" s="176"/>
      <c r="G77" s="177"/>
      <c r="H77" s="176"/>
      <c r="I77" s="178"/>
      <c r="J77" s="179"/>
      <c r="K77" s="179"/>
      <c r="L77" s="179"/>
      <c r="M77" s="179"/>
      <c r="N77" s="179"/>
      <c r="O77" s="179"/>
      <c r="P77" s="179"/>
      <c r="Q77" s="180"/>
      <c r="R77" s="179"/>
      <c r="S77" s="181"/>
      <c r="T77" s="179"/>
      <c r="U77" s="178"/>
      <c r="V77" s="176"/>
      <c r="W77" s="176"/>
      <c r="X77" s="176"/>
      <c r="Y77" s="176"/>
      <c r="Z77" s="176"/>
      <c r="AA77" s="176"/>
      <c r="AB77" s="176"/>
      <c r="AC77" s="176"/>
      <c r="AD77" s="176"/>
      <c r="AE77" s="44"/>
      <c r="AF77" s="44"/>
      <c r="AG77" s="44"/>
      <c r="AH77" s="44"/>
      <c r="AI77" s="45"/>
    </row>
    <row r="78" spans="1:35" ht="12.75">
      <c r="A78" s="42"/>
      <c r="B78" s="42"/>
      <c r="C78" s="43"/>
      <c r="D78" s="44"/>
      <c r="E78" s="175"/>
      <c r="F78" s="176"/>
      <c r="G78" s="177"/>
      <c r="H78" s="176"/>
      <c r="I78" s="178"/>
      <c r="J78" s="179"/>
      <c r="K78" s="179"/>
      <c r="L78" s="179"/>
      <c r="M78" s="179"/>
      <c r="N78" s="179"/>
      <c r="O78" s="179"/>
      <c r="P78" s="179"/>
      <c r="Q78" s="180"/>
      <c r="R78" s="179"/>
      <c r="S78" s="181"/>
      <c r="T78" s="179"/>
      <c r="U78" s="178"/>
      <c r="V78" s="176"/>
      <c r="W78" s="176"/>
      <c r="X78" s="176"/>
      <c r="Y78" s="176"/>
      <c r="Z78" s="176"/>
      <c r="AA78" s="176"/>
      <c r="AB78" s="176"/>
      <c r="AC78" s="176"/>
      <c r="AD78" s="176"/>
      <c r="AE78" s="44"/>
      <c r="AF78" s="44"/>
      <c r="AG78" s="44"/>
      <c r="AH78" s="44"/>
      <c r="AI78" s="45"/>
    </row>
    <row r="79" spans="1:35" ht="12.75">
      <c r="A79" s="42"/>
      <c r="B79" s="42"/>
      <c r="C79" s="43"/>
      <c r="D79" s="44"/>
      <c r="E79" s="175"/>
      <c r="F79" s="176"/>
      <c r="G79" s="177"/>
      <c r="H79" s="176"/>
      <c r="I79" s="178"/>
      <c r="J79" s="179"/>
      <c r="K79" s="179"/>
      <c r="L79" s="179"/>
      <c r="M79" s="179"/>
      <c r="N79" s="179"/>
      <c r="O79" s="179"/>
      <c r="P79" s="179"/>
      <c r="Q79" s="180"/>
      <c r="R79" s="179"/>
      <c r="S79" s="181"/>
      <c r="T79" s="179"/>
      <c r="U79" s="178"/>
      <c r="V79" s="176"/>
      <c r="W79" s="176"/>
      <c r="X79" s="176"/>
      <c r="Y79" s="176"/>
      <c r="Z79" s="176"/>
      <c r="AA79" s="176"/>
      <c r="AB79" s="176"/>
      <c r="AC79" s="176"/>
      <c r="AD79" s="176"/>
      <c r="AE79" s="44"/>
      <c r="AF79" s="44"/>
      <c r="AG79" s="44"/>
      <c r="AH79" s="44"/>
      <c r="AI79" s="45"/>
    </row>
    <row r="80" spans="1:35" ht="12.75">
      <c r="A80" s="42"/>
      <c r="B80" s="42"/>
      <c r="C80" s="43"/>
      <c r="D80" s="44"/>
      <c r="E80" s="175"/>
      <c r="F80" s="176"/>
      <c r="G80" s="177"/>
      <c r="H80" s="176"/>
      <c r="I80" s="178"/>
      <c r="J80" s="179"/>
      <c r="K80" s="179"/>
      <c r="L80" s="179"/>
      <c r="M80" s="179"/>
      <c r="N80" s="179"/>
      <c r="O80" s="179"/>
      <c r="P80" s="179"/>
      <c r="Q80" s="180"/>
      <c r="R80" s="179"/>
      <c r="S80" s="181"/>
      <c r="T80" s="179"/>
      <c r="U80" s="178"/>
      <c r="V80" s="176"/>
      <c r="W80" s="176"/>
      <c r="X80" s="176"/>
      <c r="Y80" s="176"/>
      <c r="Z80" s="176"/>
      <c r="AA80" s="176"/>
      <c r="AB80" s="176"/>
      <c r="AC80" s="176"/>
      <c r="AD80" s="176"/>
      <c r="AE80" s="44"/>
      <c r="AF80" s="44"/>
      <c r="AG80" s="44"/>
      <c r="AH80" s="44"/>
      <c r="AI80" s="45"/>
    </row>
    <row r="81" spans="1:35" ht="13.5" thickBot="1">
      <c r="A81" s="42"/>
      <c r="B81" s="42"/>
      <c r="C81" s="43"/>
      <c r="D81" s="44"/>
      <c r="E81" s="175"/>
      <c r="F81" s="176"/>
      <c r="G81" s="177"/>
      <c r="H81" s="176"/>
      <c r="I81" s="178"/>
      <c r="J81" s="179"/>
      <c r="K81" s="179"/>
      <c r="L81" s="179"/>
      <c r="M81" s="179"/>
      <c r="N81" s="179"/>
      <c r="O81" s="179"/>
      <c r="P81" s="179"/>
      <c r="Q81" s="180"/>
      <c r="R81" s="179"/>
      <c r="S81" s="181"/>
      <c r="T81" s="179"/>
      <c r="U81" s="178"/>
      <c r="V81" s="176"/>
      <c r="W81" s="176"/>
      <c r="X81" s="176"/>
      <c r="Y81" s="176"/>
      <c r="Z81" s="176"/>
      <c r="AA81" s="176"/>
      <c r="AB81" s="176"/>
      <c r="AC81" s="176"/>
      <c r="AD81" s="176"/>
      <c r="AE81" s="44"/>
      <c r="AF81" s="44"/>
      <c r="AG81" s="44"/>
      <c r="AH81" s="44"/>
      <c r="AI81" s="45"/>
    </row>
    <row r="82" spans="1:35" ht="12.75" customHeight="1">
      <c r="A82" s="648" t="s">
        <v>120</v>
      </c>
      <c r="B82" s="639" t="s">
        <v>49</v>
      </c>
      <c r="C82" s="18" t="s">
        <v>78</v>
      </c>
      <c r="D82" s="674" t="s">
        <v>141</v>
      </c>
      <c r="E82" s="133">
        <v>2</v>
      </c>
      <c r="F82" s="134">
        <v>5000</v>
      </c>
      <c r="G82" s="135"/>
      <c r="H82" s="134"/>
      <c r="I82" s="136"/>
      <c r="J82" s="137"/>
      <c r="K82" s="137"/>
      <c r="L82" s="137"/>
      <c r="M82" s="137"/>
      <c r="N82" s="137"/>
      <c r="O82" s="137"/>
      <c r="P82" s="137"/>
      <c r="Q82" s="139"/>
      <c r="R82" s="137"/>
      <c r="S82" s="140"/>
      <c r="T82" s="137"/>
      <c r="U82" s="136"/>
      <c r="V82" s="134"/>
      <c r="W82" s="134"/>
      <c r="X82" s="134"/>
      <c r="Y82" s="134"/>
      <c r="Z82" s="134"/>
      <c r="AA82" s="134"/>
      <c r="AB82" s="134"/>
      <c r="AC82" s="134"/>
      <c r="AD82" s="134"/>
      <c r="AE82" s="19"/>
      <c r="AF82" s="19"/>
      <c r="AG82" s="19"/>
      <c r="AH82" s="19"/>
      <c r="AI82" s="94">
        <f>SUM(F82+H82+J82+L82+N82+P82+R82+T82+Z82+AF82+AH82)</f>
        <v>5000</v>
      </c>
    </row>
    <row r="83" spans="1:35" ht="12.75">
      <c r="A83" s="648"/>
      <c r="B83" s="639"/>
      <c r="C83" s="20" t="s">
        <v>79</v>
      </c>
      <c r="D83" s="674"/>
      <c r="E83" s="141"/>
      <c r="F83" s="120"/>
      <c r="G83" s="142"/>
      <c r="H83" s="120"/>
      <c r="I83" s="143"/>
      <c r="J83" s="144"/>
      <c r="K83" s="144"/>
      <c r="L83" s="144"/>
      <c r="M83" s="144"/>
      <c r="N83" s="144"/>
      <c r="O83" s="144"/>
      <c r="P83" s="144"/>
      <c r="Q83" s="145"/>
      <c r="R83" s="144"/>
      <c r="S83" s="146"/>
      <c r="T83" s="144"/>
      <c r="U83" s="143"/>
      <c r="V83" s="120"/>
      <c r="W83" s="120"/>
      <c r="X83" s="120"/>
      <c r="Y83" s="120"/>
      <c r="Z83" s="120"/>
      <c r="AA83" s="120"/>
      <c r="AB83" s="120"/>
      <c r="AC83" s="120"/>
      <c r="AD83" s="120"/>
      <c r="AE83" s="12"/>
      <c r="AF83" s="12"/>
      <c r="AG83" s="12"/>
      <c r="AH83" s="12"/>
      <c r="AI83" s="13">
        <f aca="true" t="shared" si="11" ref="AI83:AI88">SUM(F83+H83+J83+L83+N83+P83+R83+T83+Z83+AF83+AH83)</f>
        <v>0</v>
      </c>
    </row>
    <row r="84" spans="1:35" ht="12.75">
      <c r="A84" s="648"/>
      <c r="B84" s="639"/>
      <c r="C84" s="20" t="s">
        <v>80</v>
      </c>
      <c r="D84" s="674"/>
      <c r="E84" s="141">
        <v>1</v>
      </c>
      <c r="F84" s="120">
        <v>3000</v>
      </c>
      <c r="G84" s="142"/>
      <c r="H84" s="120"/>
      <c r="I84" s="143"/>
      <c r="J84" s="144"/>
      <c r="K84" s="144"/>
      <c r="L84" s="144"/>
      <c r="M84" s="144"/>
      <c r="N84" s="144"/>
      <c r="O84" s="144"/>
      <c r="P84" s="144"/>
      <c r="Q84" s="145"/>
      <c r="R84" s="144"/>
      <c r="S84" s="146"/>
      <c r="T84" s="144"/>
      <c r="U84" s="143"/>
      <c r="V84" s="120"/>
      <c r="W84" s="120"/>
      <c r="X84" s="120"/>
      <c r="Y84" s="120"/>
      <c r="Z84" s="120"/>
      <c r="AA84" s="120"/>
      <c r="AB84" s="120"/>
      <c r="AC84" s="120"/>
      <c r="AD84" s="120"/>
      <c r="AE84" s="12"/>
      <c r="AF84" s="12"/>
      <c r="AG84" s="12"/>
      <c r="AH84" s="12"/>
      <c r="AI84" s="13">
        <f t="shared" si="11"/>
        <v>3000</v>
      </c>
    </row>
    <row r="85" spans="1:35" ht="12.75">
      <c r="A85" s="648"/>
      <c r="B85" s="639"/>
      <c r="C85" s="20" t="s">
        <v>81</v>
      </c>
      <c r="D85" s="674"/>
      <c r="E85" s="141">
        <v>11</v>
      </c>
      <c r="F85" s="120">
        <v>13949</v>
      </c>
      <c r="G85" s="142">
        <v>3</v>
      </c>
      <c r="H85" s="120">
        <v>1800</v>
      </c>
      <c r="I85" s="143"/>
      <c r="J85" s="144"/>
      <c r="K85" s="144"/>
      <c r="L85" s="144"/>
      <c r="M85" s="144"/>
      <c r="N85" s="144"/>
      <c r="O85" s="144"/>
      <c r="P85" s="144"/>
      <c r="Q85" s="145"/>
      <c r="R85" s="144"/>
      <c r="S85" s="146"/>
      <c r="T85" s="144"/>
      <c r="U85" s="143"/>
      <c r="V85" s="120"/>
      <c r="W85" s="120"/>
      <c r="X85" s="120"/>
      <c r="Y85" s="120"/>
      <c r="Z85" s="120"/>
      <c r="AA85" s="120"/>
      <c r="AB85" s="120"/>
      <c r="AC85" s="120"/>
      <c r="AD85" s="120"/>
      <c r="AE85" s="12"/>
      <c r="AF85" s="12"/>
      <c r="AG85" s="12"/>
      <c r="AH85" s="12"/>
      <c r="AI85" s="13">
        <f t="shared" si="11"/>
        <v>15749</v>
      </c>
    </row>
    <row r="86" spans="1:35" ht="12.75">
      <c r="A86" s="648"/>
      <c r="B86" s="639"/>
      <c r="C86" s="20" t="s">
        <v>82</v>
      </c>
      <c r="D86" s="674"/>
      <c r="E86" s="141">
        <v>1</v>
      </c>
      <c r="F86" s="120">
        <v>3000</v>
      </c>
      <c r="G86" s="142"/>
      <c r="H86" s="120"/>
      <c r="I86" s="143"/>
      <c r="J86" s="144"/>
      <c r="K86" s="144"/>
      <c r="L86" s="144"/>
      <c r="M86" s="144"/>
      <c r="N86" s="144"/>
      <c r="O86" s="144"/>
      <c r="P86" s="144"/>
      <c r="Q86" s="145"/>
      <c r="R86" s="144"/>
      <c r="S86" s="146"/>
      <c r="T86" s="144"/>
      <c r="U86" s="143"/>
      <c r="V86" s="120"/>
      <c r="W86" s="120"/>
      <c r="X86" s="120"/>
      <c r="Y86" s="120"/>
      <c r="Z86" s="120"/>
      <c r="AA86" s="120"/>
      <c r="AB86" s="120"/>
      <c r="AC86" s="120"/>
      <c r="AD86" s="120"/>
      <c r="AE86" s="12"/>
      <c r="AF86" s="12"/>
      <c r="AG86" s="12"/>
      <c r="AH86" s="12"/>
      <c r="AI86" s="13">
        <f t="shared" si="11"/>
        <v>3000</v>
      </c>
    </row>
    <row r="87" spans="1:35" ht="12.75">
      <c r="A87" s="648"/>
      <c r="B87" s="639"/>
      <c r="C87" s="20" t="s">
        <v>83</v>
      </c>
      <c r="D87" s="674"/>
      <c r="E87" s="141">
        <v>5</v>
      </c>
      <c r="F87" s="120">
        <v>10150</v>
      </c>
      <c r="G87" s="142">
        <v>10</v>
      </c>
      <c r="H87" s="120">
        <v>6000</v>
      </c>
      <c r="I87" s="143"/>
      <c r="J87" s="144"/>
      <c r="K87" s="144"/>
      <c r="L87" s="144"/>
      <c r="M87" s="144"/>
      <c r="N87" s="144"/>
      <c r="O87" s="144"/>
      <c r="P87" s="144"/>
      <c r="Q87" s="145"/>
      <c r="R87" s="144"/>
      <c r="S87" s="146">
        <v>20</v>
      </c>
      <c r="T87" s="144">
        <v>57348</v>
      </c>
      <c r="U87" s="143"/>
      <c r="V87" s="120"/>
      <c r="W87" s="120"/>
      <c r="X87" s="120"/>
      <c r="Y87" s="120"/>
      <c r="Z87" s="120"/>
      <c r="AA87" s="120"/>
      <c r="AB87" s="120"/>
      <c r="AC87" s="120"/>
      <c r="AD87" s="120"/>
      <c r="AE87" s="12"/>
      <c r="AF87" s="12"/>
      <c r="AG87" s="12"/>
      <c r="AH87" s="12"/>
      <c r="AI87" s="13">
        <f t="shared" si="11"/>
        <v>73498</v>
      </c>
    </row>
    <row r="88" spans="1:35" ht="12.75">
      <c r="A88" s="648"/>
      <c r="B88" s="639"/>
      <c r="C88" s="20" t="s">
        <v>84</v>
      </c>
      <c r="D88" s="674"/>
      <c r="E88" s="141"/>
      <c r="F88" s="120"/>
      <c r="G88" s="142"/>
      <c r="H88" s="120"/>
      <c r="I88" s="143"/>
      <c r="J88" s="144"/>
      <c r="K88" s="144"/>
      <c r="L88" s="144"/>
      <c r="M88" s="144"/>
      <c r="N88" s="144"/>
      <c r="O88" s="144"/>
      <c r="P88" s="144"/>
      <c r="Q88" s="145">
        <v>30</v>
      </c>
      <c r="R88" s="144">
        <v>150000</v>
      </c>
      <c r="S88" s="146"/>
      <c r="T88" s="144"/>
      <c r="U88" s="143"/>
      <c r="V88" s="120"/>
      <c r="W88" s="120"/>
      <c r="X88" s="120"/>
      <c r="Y88" s="120"/>
      <c r="Z88" s="120"/>
      <c r="AA88" s="120"/>
      <c r="AB88" s="120"/>
      <c r="AC88" s="120"/>
      <c r="AD88" s="120"/>
      <c r="AE88" s="12"/>
      <c r="AF88" s="12"/>
      <c r="AG88" s="12"/>
      <c r="AH88" s="12"/>
      <c r="AI88" s="13">
        <f t="shared" si="11"/>
        <v>150000</v>
      </c>
    </row>
    <row r="89" spans="1:35" ht="13.5" thickBot="1">
      <c r="A89" s="649"/>
      <c r="B89" s="640"/>
      <c r="C89" s="21" t="s">
        <v>85</v>
      </c>
      <c r="D89" s="755"/>
      <c r="E89" s="148"/>
      <c r="F89" s="149"/>
      <c r="G89" s="150">
        <v>1</v>
      </c>
      <c r="H89" s="149">
        <v>600</v>
      </c>
      <c r="I89" s="151"/>
      <c r="J89" s="152"/>
      <c r="K89" s="152"/>
      <c r="L89" s="152"/>
      <c r="M89" s="152"/>
      <c r="N89" s="152"/>
      <c r="O89" s="152"/>
      <c r="P89" s="152"/>
      <c r="Q89" s="153"/>
      <c r="R89" s="152"/>
      <c r="S89" s="154"/>
      <c r="T89" s="152"/>
      <c r="U89" s="151"/>
      <c r="V89" s="149"/>
      <c r="W89" s="149"/>
      <c r="X89" s="149"/>
      <c r="Y89" s="149"/>
      <c r="Z89" s="149"/>
      <c r="AA89" s="149"/>
      <c r="AB89" s="149"/>
      <c r="AC89" s="149"/>
      <c r="AD89" s="149"/>
      <c r="AE89" s="22"/>
      <c r="AF89" s="22"/>
      <c r="AG89" s="22"/>
      <c r="AH89" s="22"/>
      <c r="AI89" s="93">
        <f>SUM(F89+H89+J89+L89+N89+P89+R89+T89+Z89+AF89+AH89)</f>
        <v>600</v>
      </c>
    </row>
    <row r="90" spans="1:35" ht="13.5" thickBot="1">
      <c r="A90" s="32"/>
      <c r="B90" s="33"/>
      <c r="C90" s="34" t="s">
        <v>124</v>
      </c>
      <c r="D90" s="46"/>
      <c r="E90" s="161">
        <f>SUM(E82:E89)</f>
        <v>20</v>
      </c>
      <c r="F90" s="162">
        <f>SUM(F82:F89)</f>
        <v>35099</v>
      </c>
      <c r="G90" s="163">
        <f>SUM(G85:G89)</f>
        <v>14</v>
      </c>
      <c r="H90" s="162">
        <f>SUM(H85:H89)</f>
        <v>8400</v>
      </c>
      <c r="I90" s="164">
        <f>SUM(I82:I89)</f>
        <v>0</v>
      </c>
      <c r="J90" s="165">
        <f>SUM(J82:J89)</f>
        <v>0</v>
      </c>
      <c r="K90" s="128">
        <f>SUM(K84:K89)</f>
        <v>0</v>
      </c>
      <c r="L90" s="129">
        <f>SUM(L84:L89)</f>
        <v>0</v>
      </c>
      <c r="M90" s="129"/>
      <c r="N90" s="129"/>
      <c r="O90" s="128">
        <f>SUM(O84:O89)</f>
        <v>0</v>
      </c>
      <c r="P90" s="129">
        <f>SUM(P84:P89)</f>
        <v>0</v>
      </c>
      <c r="Q90" s="166">
        <f>SUM(Q88:Q89)</f>
        <v>30</v>
      </c>
      <c r="R90" s="165">
        <f>SUM(R88:R89)</f>
        <v>150000</v>
      </c>
      <c r="S90" s="167">
        <f>SUM(S85:S89)</f>
        <v>20</v>
      </c>
      <c r="T90" s="165">
        <f>SUM(T85:T89)</f>
        <v>57348</v>
      </c>
      <c r="U90" s="164">
        <f>SUM(U82:U89)</f>
        <v>0</v>
      </c>
      <c r="V90" s="162">
        <f>SUM(V82:V89)</f>
        <v>0</v>
      </c>
      <c r="W90" s="162"/>
      <c r="X90" s="162"/>
      <c r="Y90" s="127">
        <f aca="true" t="shared" si="12" ref="Y90:AH90">SUM(Y83:Y89)</f>
        <v>0</v>
      </c>
      <c r="Z90" s="127">
        <f t="shared" si="12"/>
        <v>0</v>
      </c>
      <c r="AA90" s="127">
        <f t="shared" si="12"/>
        <v>0</v>
      </c>
      <c r="AB90" s="127">
        <f t="shared" si="12"/>
        <v>0</v>
      </c>
      <c r="AC90" s="127">
        <f t="shared" si="12"/>
        <v>0</v>
      </c>
      <c r="AD90" s="127">
        <f t="shared" si="12"/>
        <v>0</v>
      </c>
      <c r="AE90" s="17">
        <f t="shared" si="12"/>
        <v>0</v>
      </c>
      <c r="AF90" s="17">
        <f t="shared" si="12"/>
        <v>0</v>
      </c>
      <c r="AG90" s="17">
        <f t="shared" si="12"/>
        <v>0</v>
      </c>
      <c r="AH90" s="17">
        <f t="shared" si="12"/>
        <v>0</v>
      </c>
      <c r="AI90" s="95">
        <f>SUM(AI82:AI89)</f>
        <v>250847</v>
      </c>
    </row>
    <row r="91" spans="1:35" ht="12.75" customHeight="1">
      <c r="A91" s="701" t="s">
        <v>120</v>
      </c>
      <c r="B91" s="673" t="s">
        <v>86</v>
      </c>
      <c r="C91" s="47" t="s">
        <v>87</v>
      </c>
      <c r="D91" s="691" t="s">
        <v>141</v>
      </c>
      <c r="E91" s="182">
        <v>1</v>
      </c>
      <c r="F91" s="183">
        <v>3000</v>
      </c>
      <c r="G91" s="184">
        <v>11</v>
      </c>
      <c r="H91" s="183">
        <v>6600</v>
      </c>
      <c r="I91" s="185">
        <v>2</v>
      </c>
      <c r="J91" s="186">
        <v>3000</v>
      </c>
      <c r="K91" s="186"/>
      <c r="L91" s="186"/>
      <c r="M91" s="186"/>
      <c r="N91" s="186"/>
      <c r="O91" s="186"/>
      <c r="P91" s="186"/>
      <c r="Q91" s="187"/>
      <c r="R91" s="186"/>
      <c r="S91" s="188"/>
      <c r="T91" s="186"/>
      <c r="U91" s="185"/>
      <c r="V91" s="183"/>
      <c r="W91" s="183"/>
      <c r="X91" s="183"/>
      <c r="Y91" s="183"/>
      <c r="Z91" s="183"/>
      <c r="AA91" s="183"/>
      <c r="AB91" s="183"/>
      <c r="AC91" s="183"/>
      <c r="AD91" s="183"/>
      <c r="AE91" s="48"/>
      <c r="AF91" s="48"/>
      <c r="AG91" s="48"/>
      <c r="AH91" s="48"/>
      <c r="AI91" s="94">
        <f>SUM(F91+H91+J91+L91+N91+P91+R91+T91+Z91+AF91+AH91)</f>
        <v>12600</v>
      </c>
    </row>
    <row r="92" spans="1:35" ht="12.75">
      <c r="A92" s="648"/>
      <c r="B92" s="639"/>
      <c r="C92" s="20" t="s">
        <v>88</v>
      </c>
      <c r="D92" s="674"/>
      <c r="E92" s="141">
        <v>2</v>
      </c>
      <c r="F92" s="120">
        <v>450</v>
      </c>
      <c r="G92" s="142"/>
      <c r="H92" s="120"/>
      <c r="I92" s="143">
        <v>2</v>
      </c>
      <c r="J92" s="144">
        <v>3000</v>
      </c>
      <c r="K92" s="144"/>
      <c r="L92" s="144"/>
      <c r="M92" s="144"/>
      <c r="N92" s="144"/>
      <c r="O92" s="144"/>
      <c r="P92" s="144"/>
      <c r="Q92" s="145"/>
      <c r="R92" s="144"/>
      <c r="S92" s="146"/>
      <c r="T92" s="144"/>
      <c r="U92" s="143"/>
      <c r="V92" s="120"/>
      <c r="W92" s="120"/>
      <c r="X92" s="120"/>
      <c r="Y92" s="120"/>
      <c r="Z92" s="120"/>
      <c r="AA92" s="120"/>
      <c r="AB92" s="120"/>
      <c r="AC92" s="120"/>
      <c r="AD92" s="120"/>
      <c r="AE92" s="12"/>
      <c r="AF92" s="12"/>
      <c r="AG92" s="12"/>
      <c r="AH92" s="12"/>
      <c r="AI92" s="13">
        <f aca="true" t="shared" si="13" ref="AI92:AI98">SUM(F92+H92+J92+L92+N92+P92+R92+T92+Z92+AF92+AH92)</f>
        <v>3450</v>
      </c>
    </row>
    <row r="93" spans="1:35" ht="12.75">
      <c r="A93" s="648"/>
      <c r="B93" s="639"/>
      <c r="C93" s="20" t="s">
        <v>89</v>
      </c>
      <c r="D93" s="674"/>
      <c r="E93" s="141">
        <v>2</v>
      </c>
      <c r="F93" s="120">
        <v>6000</v>
      </c>
      <c r="G93" s="142"/>
      <c r="H93" s="120"/>
      <c r="I93" s="143"/>
      <c r="J93" s="144"/>
      <c r="K93" s="144"/>
      <c r="L93" s="144"/>
      <c r="M93" s="144"/>
      <c r="N93" s="144"/>
      <c r="O93" s="144"/>
      <c r="P93" s="144"/>
      <c r="Q93" s="145">
        <v>33</v>
      </c>
      <c r="R93" s="144">
        <v>330000</v>
      </c>
      <c r="S93" s="146"/>
      <c r="T93" s="144"/>
      <c r="U93" s="143"/>
      <c r="V93" s="120"/>
      <c r="W93" s="120"/>
      <c r="X93" s="120"/>
      <c r="Y93" s="120"/>
      <c r="Z93" s="120"/>
      <c r="AA93" s="120"/>
      <c r="AB93" s="120"/>
      <c r="AC93" s="120"/>
      <c r="AD93" s="120"/>
      <c r="AE93" s="12"/>
      <c r="AF93" s="12"/>
      <c r="AG93" s="12"/>
      <c r="AH93" s="12"/>
      <c r="AI93" s="285">
        <f>SUM(F93+H93+J93+L93+N93+P93+R93+T93+Z93+AF93+AH93)</f>
        <v>336000</v>
      </c>
    </row>
    <row r="94" spans="1:35" ht="12.75">
      <c r="A94" s="648"/>
      <c r="B94" s="639"/>
      <c r="C94" s="20" t="s">
        <v>90</v>
      </c>
      <c r="D94" s="674"/>
      <c r="E94" s="141">
        <v>1</v>
      </c>
      <c r="F94" s="120">
        <v>2000</v>
      </c>
      <c r="G94" s="142"/>
      <c r="H94" s="120"/>
      <c r="I94" s="143"/>
      <c r="J94" s="144"/>
      <c r="K94" s="144"/>
      <c r="L94" s="144"/>
      <c r="M94" s="144"/>
      <c r="N94" s="144"/>
      <c r="O94" s="144"/>
      <c r="P94" s="144"/>
      <c r="Q94" s="145">
        <v>20</v>
      </c>
      <c r="R94" s="144">
        <v>100000</v>
      </c>
      <c r="S94" s="146"/>
      <c r="T94" s="144"/>
      <c r="U94" s="143"/>
      <c r="V94" s="120"/>
      <c r="W94" s="120"/>
      <c r="X94" s="120"/>
      <c r="Y94" s="120"/>
      <c r="Z94" s="120"/>
      <c r="AA94" s="120"/>
      <c r="AB94" s="120"/>
      <c r="AC94" s="120"/>
      <c r="AD94" s="120"/>
      <c r="AE94" s="12"/>
      <c r="AF94" s="12"/>
      <c r="AG94" s="12"/>
      <c r="AH94" s="12"/>
      <c r="AI94" s="13">
        <f t="shared" si="13"/>
        <v>102000</v>
      </c>
    </row>
    <row r="95" spans="1:35" ht="12.75">
      <c r="A95" s="648"/>
      <c r="B95" s="639"/>
      <c r="C95" s="20" t="s">
        <v>91</v>
      </c>
      <c r="D95" s="674"/>
      <c r="E95" s="141"/>
      <c r="F95" s="120"/>
      <c r="G95" s="142">
        <v>5</v>
      </c>
      <c r="H95" s="120">
        <v>3000</v>
      </c>
      <c r="I95" s="143"/>
      <c r="J95" s="144"/>
      <c r="K95" s="144"/>
      <c r="L95" s="144"/>
      <c r="M95" s="144"/>
      <c r="N95" s="144"/>
      <c r="O95" s="144"/>
      <c r="P95" s="144"/>
      <c r="Q95" s="145"/>
      <c r="R95" s="144"/>
      <c r="S95" s="146"/>
      <c r="T95" s="144"/>
      <c r="U95" s="143"/>
      <c r="V95" s="120"/>
      <c r="W95" s="120"/>
      <c r="X95" s="120"/>
      <c r="Y95" s="120"/>
      <c r="Z95" s="120"/>
      <c r="AA95" s="120"/>
      <c r="AB95" s="120"/>
      <c r="AC95" s="120"/>
      <c r="AD95" s="120"/>
      <c r="AE95" s="12"/>
      <c r="AF95" s="12"/>
      <c r="AG95" s="12"/>
      <c r="AH95" s="12"/>
      <c r="AI95" s="13">
        <f t="shared" si="13"/>
        <v>3000</v>
      </c>
    </row>
    <row r="96" spans="1:35" ht="12.75">
      <c r="A96" s="648"/>
      <c r="B96" s="639"/>
      <c r="C96" s="20" t="s">
        <v>92</v>
      </c>
      <c r="D96" s="674"/>
      <c r="E96" s="141"/>
      <c r="F96" s="120"/>
      <c r="G96" s="142"/>
      <c r="H96" s="120"/>
      <c r="I96" s="143"/>
      <c r="J96" s="144"/>
      <c r="K96" s="144"/>
      <c r="L96" s="144"/>
      <c r="M96" s="144"/>
      <c r="N96" s="144"/>
      <c r="O96" s="144"/>
      <c r="P96" s="144"/>
      <c r="Q96" s="145"/>
      <c r="R96" s="144"/>
      <c r="S96" s="146"/>
      <c r="T96" s="144"/>
      <c r="U96" s="143"/>
      <c r="V96" s="120"/>
      <c r="W96" s="120"/>
      <c r="X96" s="120"/>
      <c r="Y96" s="120"/>
      <c r="Z96" s="120"/>
      <c r="AA96" s="120"/>
      <c r="AB96" s="120"/>
      <c r="AC96" s="120"/>
      <c r="AD96" s="120"/>
      <c r="AE96" s="12"/>
      <c r="AF96" s="12"/>
      <c r="AG96" s="12"/>
      <c r="AH96" s="12"/>
      <c r="AI96" s="13">
        <f t="shared" si="13"/>
        <v>0</v>
      </c>
    </row>
    <row r="97" spans="1:35" ht="12.75">
      <c r="A97" s="648"/>
      <c r="B97" s="639"/>
      <c r="C97" s="20" t="s">
        <v>93</v>
      </c>
      <c r="D97" s="674"/>
      <c r="E97" s="141">
        <v>1</v>
      </c>
      <c r="F97" s="120">
        <v>3000</v>
      </c>
      <c r="G97" s="142"/>
      <c r="H97" s="120"/>
      <c r="I97" s="143"/>
      <c r="J97" s="144"/>
      <c r="K97" s="144"/>
      <c r="L97" s="144"/>
      <c r="M97" s="144"/>
      <c r="N97" s="144"/>
      <c r="O97" s="144"/>
      <c r="P97" s="144"/>
      <c r="Q97" s="145"/>
      <c r="R97" s="144"/>
      <c r="S97" s="146"/>
      <c r="T97" s="144"/>
      <c r="U97" s="143"/>
      <c r="V97" s="120"/>
      <c r="W97" s="120"/>
      <c r="X97" s="120"/>
      <c r="Y97" s="120"/>
      <c r="Z97" s="120"/>
      <c r="AA97" s="120"/>
      <c r="AB97" s="120"/>
      <c r="AC97" s="120"/>
      <c r="AD97" s="120"/>
      <c r="AE97" s="12"/>
      <c r="AF97" s="12"/>
      <c r="AG97" s="12"/>
      <c r="AH97" s="12"/>
      <c r="AI97" s="13">
        <f t="shared" si="13"/>
        <v>3000</v>
      </c>
    </row>
    <row r="98" spans="1:35" ht="13.5" thickBot="1">
      <c r="A98" s="649"/>
      <c r="B98" s="640"/>
      <c r="C98" s="49" t="s">
        <v>94</v>
      </c>
      <c r="D98" s="755"/>
      <c r="E98" s="189">
        <v>1</v>
      </c>
      <c r="F98" s="125">
        <v>3000</v>
      </c>
      <c r="G98" s="190"/>
      <c r="H98" s="125"/>
      <c r="I98" s="191">
        <v>1</v>
      </c>
      <c r="J98" s="192">
        <v>1500</v>
      </c>
      <c r="K98" s="192"/>
      <c r="L98" s="192"/>
      <c r="M98" s="192"/>
      <c r="N98" s="192"/>
      <c r="O98" s="192"/>
      <c r="P98" s="192"/>
      <c r="Q98" s="193"/>
      <c r="R98" s="192"/>
      <c r="S98" s="194"/>
      <c r="T98" s="192"/>
      <c r="U98" s="191"/>
      <c r="V98" s="125"/>
      <c r="W98" s="125"/>
      <c r="X98" s="125"/>
      <c r="Y98" s="125"/>
      <c r="Z98" s="125"/>
      <c r="AA98" s="125"/>
      <c r="AB98" s="125"/>
      <c r="AC98" s="125"/>
      <c r="AD98" s="125"/>
      <c r="AE98" s="15"/>
      <c r="AF98" s="15"/>
      <c r="AG98" s="15"/>
      <c r="AH98" s="15"/>
      <c r="AI98" s="93">
        <f t="shared" si="13"/>
        <v>4500</v>
      </c>
    </row>
    <row r="99" spans="1:35" ht="13.5" thickBot="1">
      <c r="A99" s="29"/>
      <c r="B99" s="24"/>
      <c r="C99" s="27" t="s">
        <v>124</v>
      </c>
      <c r="D99" s="50"/>
      <c r="E99" s="195">
        <f aca="true" t="shared" si="14" ref="E99:J99">SUM(E91:E98)</f>
        <v>8</v>
      </c>
      <c r="F99" s="196">
        <f t="shared" si="14"/>
        <v>17450</v>
      </c>
      <c r="G99" s="197">
        <f t="shared" si="14"/>
        <v>16</v>
      </c>
      <c r="H99" s="196">
        <f t="shared" si="14"/>
        <v>9600</v>
      </c>
      <c r="I99" s="198">
        <f t="shared" si="14"/>
        <v>5</v>
      </c>
      <c r="J99" s="199">
        <f t="shared" si="14"/>
        <v>7500</v>
      </c>
      <c r="K99" s="128">
        <f>SUM(K93:K98)</f>
        <v>0</v>
      </c>
      <c r="L99" s="129">
        <f>SUM(L93:L98)</f>
        <v>0</v>
      </c>
      <c r="M99" s="129"/>
      <c r="N99" s="129"/>
      <c r="O99" s="128">
        <f>SUM(O93:O98)</f>
        <v>0</v>
      </c>
      <c r="P99" s="129">
        <f>SUM(P93:P98)</f>
        <v>0</v>
      </c>
      <c r="Q99" s="200">
        <f>SUM(Q93:Q98)</f>
        <v>53</v>
      </c>
      <c r="R99" s="199">
        <f>SUM(R93:R98)</f>
        <v>430000</v>
      </c>
      <c r="S99" s="201">
        <f>SUM(S92:S98)</f>
        <v>0</v>
      </c>
      <c r="T99" s="199">
        <f>SUM(T92:T98)</f>
        <v>0</v>
      </c>
      <c r="U99" s="198">
        <f>SUM(U92:U98)</f>
        <v>0</v>
      </c>
      <c r="V99" s="196">
        <f>SUM(V92:V98)</f>
        <v>0</v>
      </c>
      <c r="W99" s="196"/>
      <c r="X99" s="196"/>
      <c r="Y99" s="127">
        <f aca="true" t="shared" si="15" ref="Y99:AH99">SUM(Y92:Y98)</f>
        <v>0</v>
      </c>
      <c r="Z99" s="127">
        <f t="shared" si="15"/>
        <v>0</v>
      </c>
      <c r="AA99" s="127">
        <f t="shared" si="15"/>
        <v>0</v>
      </c>
      <c r="AB99" s="127">
        <f t="shared" si="15"/>
        <v>0</v>
      </c>
      <c r="AC99" s="127">
        <f t="shared" si="15"/>
        <v>0</v>
      </c>
      <c r="AD99" s="127">
        <f t="shared" si="15"/>
        <v>0</v>
      </c>
      <c r="AE99" s="17">
        <f t="shared" si="15"/>
        <v>0</v>
      </c>
      <c r="AF99" s="17">
        <f t="shared" si="15"/>
        <v>0</v>
      </c>
      <c r="AG99" s="17">
        <f t="shared" si="15"/>
        <v>0</v>
      </c>
      <c r="AH99" s="17">
        <f t="shared" si="15"/>
        <v>0</v>
      </c>
      <c r="AI99" s="25">
        <f>SUM(AI91:AI98)</f>
        <v>464550</v>
      </c>
    </row>
    <row r="100" spans="1:35" ht="12.75" customHeight="1">
      <c r="A100" s="701" t="s">
        <v>118</v>
      </c>
      <c r="B100" s="673" t="s">
        <v>19</v>
      </c>
      <c r="C100" s="18" t="s">
        <v>102</v>
      </c>
      <c r="D100" s="756" t="s">
        <v>141</v>
      </c>
      <c r="E100" s="133">
        <v>2</v>
      </c>
      <c r="F100" s="134">
        <v>6000</v>
      </c>
      <c r="G100" s="135">
        <v>1</v>
      </c>
      <c r="H100" s="134">
        <v>600</v>
      </c>
      <c r="I100" s="136"/>
      <c r="J100" s="137"/>
      <c r="K100" s="137"/>
      <c r="L100" s="137"/>
      <c r="M100" s="138"/>
      <c r="N100" s="137"/>
      <c r="O100" s="137"/>
      <c r="P100" s="137"/>
      <c r="Q100" s="139"/>
      <c r="R100" s="137"/>
      <c r="S100" s="140"/>
      <c r="T100" s="137"/>
      <c r="U100" s="136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9"/>
      <c r="AF100" s="19"/>
      <c r="AG100" s="19"/>
      <c r="AH100" s="19"/>
      <c r="AI100" s="94">
        <f>SUM(F100+H100+J100+L100+N100+P100+R100+T100+Z100+AF100+AH100)</f>
        <v>6600</v>
      </c>
    </row>
    <row r="101" spans="1:35" ht="12.75">
      <c r="A101" s="648"/>
      <c r="B101" s="639"/>
      <c r="C101" s="18" t="s">
        <v>101</v>
      </c>
      <c r="D101" s="711"/>
      <c r="E101" s="133"/>
      <c r="F101" s="134"/>
      <c r="G101" s="135">
        <v>25</v>
      </c>
      <c r="H101" s="134">
        <v>15000</v>
      </c>
      <c r="I101" s="136"/>
      <c r="J101" s="137"/>
      <c r="K101" s="137"/>
      <c r="L101" s="137"/>
      <c r="M101" s="138"/>
      <c r="N101" s="137"/>
      <c r="O101" s="137"/>
      <c r="P101" s="137"/>
      <c r="Q101" s="139"/>
      <c r="R101" s="137"/>
      <c r="S101" s="140"/>
      <c r="T101" s="137"/>
      <c r="U101" s="136"/>
      <c r="V101" s="134"/>
      <c r="W101" s="140"/>
      <c r="X101" s="134"/>
      <c r="Y101" s="140"/>
      <c r="Z101" s="134"/>
      <c r="AA101" s="134"/>
      <c r="AB101" s="134"/>
      <c r="AC101" s="134"/>
      <c r="AD101" s="134"/>
      <c r="AE101" s="19"/>
      <c r="AF101" s="19"/>
      <c r="AG101" s="19"/>
      <c r="AH101" s="19"/>
      <c r="AI101" s="285">
        <f aca="true" t="shared" si="16" ref="AI101:AI114">SUM(F101+H101+J101+L101+N101+P101+R101+T101+Z101+AF101+AH101)</f>
        <v>15000</v>
      </c>
    </row>
    <row r="102" spans="1:35" ht="12.75">
      <c r="A102" s="648"/>
      <c r="B102" s="639"/>
      <c r="C102" s="20" t="s">
        <v>103</v>
      </c>
      <c r="D102" s="711"/>
      <c r="E102" s="141"/>
      <c r="F102" s="120"/>
      <c r="G102" s="142"/>
      <c r="H102" s="120"/>
      <c r="I102" s="143"/>
      <c r="J102" s="144"/>
      <c r="K102" s="147">
        <v>2</v>
      </c>
      <c r="L102" s="144">
        <v>3000</v>
      </c>
      <c r="M102" s="147"/>
      <c r="N102" s="144"/>
      <c r="O102" s="144"/>
      <c r="P102" s="144"/>
      <c r="Q102" s="145"/>
      <c r="R102" s="144"/>
      <c r="S102" s="146"/>
      <c r="T102" s="144"/>
      <c r="U102" s="143"/>
      <c r="V102" s="120"/>
      <c r="W102" s="146"/>
      <c r="X102" s="120"/>
      <c r="Y102" s="120"/>
      <c r="Z102" s="120"/>
      <c r="AA102" s="120"/>
      <c r="AB102" s="120"/>
      <c r="AC102" s="120"/>
      <c r="AD102" s="120"/>
      <c r="AE102" s="12"/>
      <c r="AF102" s="12"/>
      <c r="AG102" s="12"/>
      <c r="AH102" s="12"/>
      <c r="AI102" s="285">
        <f t="shared" si="16"/>
        <v>3000</v>
      </c>
    </row>
    <row r="103" spans="1:35" ht="12.75">
      <c r="A103" s="648"/>
      <c r="B103" s="639"/>
      <c r="C103" s="20" t="s">
        <v>104</v>
      </c>
      <c r="D103" s="711"/>
      <c r="E103" s="141"/>
      <c r="F103" s="120"/>
      <c r="G103" s="142">
        <v>5</v>
      </c>
      <c r="H103" s="120">
        <v>3000</v>
      </c>
      <c r="I103" s="143"/>
      <c r="J103" s="144"/>
      <c r="K103" s="147"/>
      <c r="L103" s="144"/>
      <c r="M103" s="147"/>
      <c r="N103" s="144"/>
      <c r="O103" s="144"/>
      <c r="P103" s="144"/>
      <c r="Q103" s="145"/>
      <c r="R103" s="144"/>
      <c r="S103" s="146"/>
      <c r="T103" s="144"/>
      <c r="U103" s="143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"/>
      <c r="AF103" s="12"/>
      <c r="AG103" s="12"/>
      <c r="AH103" s="12"/>
      <c r="AI103" s="285">
        <f t="shared" si="16"/>
        <v>3000</v>
      </c>
    </row>
    <row r="104" spans="1:35" ht="12.75">
      <c r="A104" s="648"/>
      <c r="B104" s="639"/>
      <c r="C104" s="20" t="s">
        <v>105</v>
      </c>
      <c r="D104" s="711"/>
      <c r="E104" s="141">
        <v>2</v>
      </c>
      <c r="F104" s="120">
        <v>6000</v>
      </c>
      <c r="G104" s="142">
        <v>23</v>
      </c>
      <c r="H104" s="120">
        <v>13800</v>
      </c>
      <c r="I104" s="143"/>
      <c r="J104" s="144"/>
      <c r="K104" s="147"/>
      <c r="L104" s="144"/>
      <c r="M104" s="147"/>
      <c r="N104" s="144"/>
      <c r="O104" s="144"/>
      <c r="P104" s="144"/>
      <c r="Q104" s="145"/>
      <c r="R104" s="144"/>
      <c r="S104" s="146"/>
      <c r="T104" s="144"/>
      <c r="U104" s="143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"/>
      <c r="AF104" s="12"/>
      <c r="AG104" s="12"/>
      <c r="AH104" s="12"/>
      <c r="AI104" s="285">
        <f t="shared" si="16"/>
        <v>19800</v>
      </c>
    </row>
    <row r="105" spans="1:35" ht="12.75">
      <c r="A105" s="648"/>
      <c r="B105" s="639"/>
      <c r="C105" s="20" t="s">
        <v>107</v>
      </c>
      <c r="D105" s="711"/>
      <c r="E105" s="141"/>
      <c r="F105" s="120"/>
      <c r="G105" s="142">
        <v>8</v>
      </c>
      <c r="H105" s="120">
        <v>4800</v>
      </c>
      <c r="I105" s="143"/>
      <c r="J105" s="144"/>
      <c r="K105" s="147"/>
      <c r="L105" s="144"/>
      <c r="M105" s="147"/>
      <c r="N105" s="144"/>
      <c r="O105" s="144"/>
      <c r="P105" s="144"/>
      <c r="Q105" s="145"/>
      <c r="R105" s="144"/>
      <c r="S105" s="146"/>
      <c r="T105" s="144"/>
      <c r="U105" s="143"/>
      <c r="V105" s="120"/>
      <c r="W105" s="120"/>
      <c r="X105" s="120"/>
      <c r="Y105" s="146"/>
      <c r="Z105" s="120"/>
      <c r="AA105" s="120"/>
      <c r="AB105" s="120"/>
      <c r="AC105" s="120"/>
      <c r="AD105" s="120"/>
      <c r="AE105" s="12"/>
      <c r="AF105" s="12"/>
      <c r="AG105" s="12"/>
      <c r="AH105" s="12"/>
      <c r="AI105" s="285">
        <f t="shared" si="16"/>
        <v>4800</v>
      </c>
    </row>
    <row r="106" spans="1:35" ht="12.75">
      <c r="A106" s="648"/>
      <c r="B106" s="639"/>
      <c r="C106" s="51" t="s">
        <v>108</v>
      </c>
      <c r="D106" s="711"/>
      <c r="E106" s="141"/>
      <c r="F106" s="120"/>
      <c r="G106" s="142"/>
      <c r="H106" s="120"/>
      <c r="I106" s="143"/>
      <c r="J106" s="144"/>
      <c r="K106" s="147"/>
      <c r="L106" s="144"/>
      <c r="M106" s="147"/>
      <c r="N106" s="144"/>
      <c r="O106" s="144"/>
      <c r="P106" s="144"/>
      <c r="Q106" s="145"/>
      <c r="R106" s="144"/>
      <c r="S106" s="146"/>
      <c r="T106" s="144"/>
      <c r="U106" s="143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"/>
      <c r="AF106" s="12"/>
      <c r="AG106" s="12"/>
      <c r="AH106" s="12"/>
      <c r="AI106" s="285">
        <f t="shared" si="16"/>
        <v>0</v>
      </c>
    </row>
    <row r="107" spans="1:35" ht="12.75">
      <c r="A107" s="648"/>
      <c r="B107" s="639"/>
      <c r="C107" s="52" t="s">
        <v>106</v>
      </c>
      <c r="D107" s="711"/>
      <c r="E107" s="141"/>
      <c r="F107" s="120"/>
      <c r="G107" s="142"/>
      <c r="H107" s="120"/>
      <c r="I107" s="143"/>
      <c r="J107" s="144"/>
      <c r="K107" s="147"/>
      <c r="L107" s="144"/>
      <c r="M107" s="147"/>
      <c r="N107" s="144"/>
      <c r="O107" s="144"/>
      <c r="P107" s="144"/>
      <c r="Q107" s="145"/>
      <c r="R107" s="144"/>
      <c r="S107" s="146"/>
      <c r="T107" s="144"/>
      <c r="U107" s="143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"/>
      <c r="AF107" s="12"/>
      <c r="AG107" s="12"/>
      <c r="AH107" s="12"/>
      <c r="AI107" s="285">
        <f t="shared" si="16"/>
        <v>0</v>
      </c>
    </row>
    <row r="108" spans="1:35" ht="12.75">
      <c r="A108" s="648"/>
      <c r="B108" s="639"/>
      <c r="C108" s="51" t="s">
        <v>109</v>
      </c>
      <c r="D108" s="711"/>
      <c r="E108" s="141"/>
      <c r="F108" s="120"/>
      <c r="G108" s="142">
        <v>8</v>
      </c>
      <c r="H108" s="120">
        <v>4800</v>
      </c>
      <c r="I108" s="143"/>
      <c r="J108" s="144"/>
      <c r="K108" s="147"/>
      <c r="L108" s="144"/>
      <c r="M108" s="147"/>
      <c r="N108" s="144"/>
      <c r="O108" s="144"/>
      <c r="P108" s="144"/>
      <c r="Q108" s="145"/>
      <c r="R108" s="144"/>
      <c r="S108" s="146"/>
      <c r="T108" s="144"/>
      <c r="U108" s="143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"/>
      <c r="AF108" s="12"/>
      <c r="AG108" s="12"/>
      <c r="AH108" s="12"/>
      <c r="AI108" s="285">
        <f t="shared" si="16"/>
        <v>4800</v>
      </c>
    </row>
    <row r="109" spans="1:35" ht="12.75">
      <c r="A109" s="648"/>
      <c r="B109" s="639"/>
      <c r="C109" s="51" t="s">
        <v>72</v>
      </c>
      <c r="D109" s="711"/>
      <c r="E109" s="141"/>
      <c r="F109" s="120"/>
      <c r="G109" s="142">
        <v>12</v>
      </c>
      <c r="H109" s="120">
        <v>7200</v>
      </c>
      <c r="I109" s="143"/>
      <c r="J109" s="144"/>
      <c r="K109" s="147"/>
      <c r="L109" s="144"/>
      <c r="M109" s="147"/>
      <c r="N109" s="144"/>
      <c r="O109" s="144"/>
      <c r="P109" s="144"/>
      <c r="Q109" s="145"/>
      <c r="R109" s="144"/>
      <c r="S109" s="146"/>
      <c r="T109" s="144"/>
      <c r="U109" s="143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"/>
      <c r="AF109" s="12"/>
      <c r="AG109" s="12"/>
      <c r="AH109" s="12"/>
      <c r="AI109" s="285">
        <f t="shared" si="16"/>
        <v>7200</v>
      </c>
    </row>
    <row r="110" spans="1:35" ht="12.75">
      <c r="A110" s="648"/>
      <c r="B110" s="639"/>
      <c r="C110" s="51" t="s">
        <v>112</v>
      </c>
      <c r="D110" s="711"/>
      <c r="E110" s="141">
        <v>2</v>
      </c>
      <c r="F110" s="120">
        <v>6000</v>
      </c>
      <c r="G110" s="142">
        <v>4</v>
      </c>
      <c r="H110" s="120">
        <v>2400</v>
      </c>
      <c r="I110" s="143">
        <v>6</v>
      </c>
      <c r="J110" s="144">
        <v>8500</v>
      </c>
      <c r="K110" s="147">
        <v>6</v>
      </c>
      <c r="L110" s="144">
        <v>8500</v>
      </c>
      <c r="M110" s="147"/>
      <c r="N110" s="144"/>
      <c r="O110" s="144"/>
      <c r="P110" s="144"/>
      <c r="Q110" s="145"/>
      <c r="R110" s="144"/>
      <c r="S110" s="146"/>
      <c r="T110" s="144"/>
      <c r="U110" s="143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"/>
      <c r="AF110" s="12"/>
      <c r="AG110" s="12"/>
      <c r="AH110" s="12"/>
      <c r="AI110" s="285">
        <f t="shared" si="16"/>
        <v>25400</v>
      </c>
    </row>
    <row r="111" spans="1:35" ht="12.75">
      <c r="A111" s="648"/>
      <c r="B111" s="639"/>
      <c r="C111" s="20" t="s">
        <v>110</v>
      </c>
      <c r="D111" s="711"/>
      <c r="E111" s="141"/>
      <c r="F111" s="120"/>
      <c r="G111" s="142">
        <v>1</v>
      </c>
      <c r="H111" s="120">
        <v>600</v>
      </c>
      <c r="I111" s="143"/>
      <c r="J111" s="144"/>
      <c r="K111" s="147"/>
      <c r="L111" s="144"/>
      <c r="M111" s="147"/>
      <c r="N111" s="144"/>
      <c r="O111" s="144"/>
      <c r="P111" s="144"/>
      <c r="Q111" s="145">
        <v>30</v>
      </c>
      <c r="R111" s="144">
        <v>150000</v>
      </c>
      <c r="S111" s="146"/>
      <c r="T111" s="144"/>
      <c r="U111" s="143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"/>
      <c r="AF111" s="12"/>
      <c r="AG111" s="12"/>
      <c r="AH111" s="12"/>
      <c r="AI111" s="285">
        <f t="shared" si="16"/>
        <v>150600</v>
      </c>
    </row>
    <row r="112" spans="1:35" ht="12.75">
      <c r="A112" s="648"/>
      <c r="B112" s="639"/>
      <c r="C112" s="18" t="s">
        <v>111</v>
      </c>
      <c r="D112" s="711"/>
      <c r="E112" s="141"/>
      <c r="F112" s="120"/>
      <c r="G112" s="142"/>
      <c r="H112" s="120"/>
      <c r="I112" s="143"/>
      <c r="J112" s="144"/>
      <c r="K112" s="147"/>
      <c r="L112" s="144"/>
      <c r="M112" s="147"/>
      <c r="N112" s="144"/>
      <c r="O112" s="144"/>
      <c r="P112" s="144"/>
      <c r="Q112" s="145">
        <v>30</v>
      </c>
      <c r="R112" s="144">
        <v>150000</v>
      </c>
      <c r="S112" s="146"/>
      <c r="T112" s="144"/>
      <c r="U112" s="143"/>
      <c r="V112" s="120"/>
      <c r="W112" s="120"/>
      <c r="X112" s="120"/>
      <c r="Y112" s="146"/>
      <c r="Z112" s="120"/>
      <c r="AA112" s="146"/>
      <c r="AB112" s="120"/>
      <c r="AC112" s="120"/>
      <c r="AD112" s="120"/>
      <c r="AE112" s="12"/>
      <c r="AF112" s="12"/>
      <c r="AG112" s="12"/>
      <c r="AH112" s="12"/>
      <c r="AI112" s="285">
        <f t="shared" si="16"/>
        <v>150000</v>
      </c>
    </row>
    <row r="113" spans="1:35" ht="12.75">
      <c r="A113" s="648"/>
      <c r="B113" s="639"/>
      <c r="C113" s="21" t="s">
        <v>113</v>
      </c>
      <c r="D113" s="711"/>
      <c r="E113" s="148">
        <v>1</v>
      </c>
      <c r="F113" s="149">
        <v>6000</v>
      </c>
      <c r="G113" s="150">
        <v>1</v>
      </c>
      <c r="H113" s="149">
        <v>600</v>
      </c>
      <c r="I113" s="151"/>
      <c r="J113" s="152"/>
      <c r="K113" s="160"/>
      <c r="L113" s="152"/>
      <c r="M113" s="160"/>
      <c r="N113" s="152"/>
      <c r="O113" s="152"/>
      <c r="P113" s="152"/>
      <c r="Q113" s="153"/>
      <c r="R113" s="152"/>
      <c r="S113" s="154"/>
      <c r="T113" s="152"/>
      <c r="U113" s="151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22"/>
      <c r="AF113" s="22"/>
      <c r="AG113" s="22"/>
      <c r="AH113" s="22"/>
      <c r="AI113" s="285">
        <f t="shared" si="16"/>
        <v>6600</v>
      </c>
    </row>
    <row r="114" spans="1:35" ht="13.5" thickBot="1">
      <c r="A114" s="649"/>
      <c r="B114" s="640"/>
      <c r="C114" s="49" t="s">
        <v>131</v>
      </c>
      <c r="D114" s="757"/>
      <c r="E114" s="202"/>
      <c r="F114" s="203"/>
      <c r="G114" s="204"/>
      <c r="H114" s="203"/>
      <c r="I114" s="205"/>
      <c r="J114" s="206"/>
      <c r="K114" s="207"/>
      <c r="L114" s="206"/>
      <c r="M114" s="207"/>
      <c r="N114" s="206"/>
      <c r="O114" s="206"/>
      <c r="P114" s="206"/>
      <c r="Q114" s="208"/>
      <c r="R114" s="206"/>
      <c r="S114" s="209"/>
      <c r="T114" s="206"/>
      <c r="U114" s="205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96"/>
      <c r="AF114" s="97"/>
      <c r="AG114" s="97"/>
      <c r="AH114" s="98"/>
      <c r="AI114" s="93">
        <f t="shared" si="16"/>
        <v>0</v>
      </c>
    </row>
    <row r="115" spans="1:35" ht="13.5" thickBot="1">
      <c r="A115" s="32"/>
      <c r="B115" s="33"/>
      <c r="C115" s="53" t="s">
        <v>124</v>
      </c>
      <c r="D115" s="54"/>
      <c r="E115" s="210">
        <f>SUM(E100:E114)</f>
        <v>7</v>
      </c>
      <c r="F115" s="211">
        <f>SUM(F100:F114)</f>
        <v>24000</v>
      </c>
      <c r="G115" s="212">
        <f>SUM(G100:G114)</f>
        <v>88</v>
      </c>
      <c r="H115" s="211">
        <f>SUM(H100:H114)</f>
        <v>52800</v>
      </c>
      <c r="I115" s="213">
        <f>SUM(I102:I114)</f>
        <v>6</v>
      </c>
      <c r="J115" s="214">
        <f>SUM(J102:J114)</f>
        <v>8500</v>
      </c>
      <c r="K115" s="215">
        <f>SUM(K102:K114)</f>
        <v>8</v>
      </c>
      <c r="L115" s="214">
        <f>SUM(L102:L114)</f>
        <v>11500</v>
      </c>
      <c r="M115" s="216">
        <f>SUM(M104:M114)</f>
        <v>0</v>
      </c>
      <c r="N115" s="217">
        <f>SUM(N104:N114)</f>
        <v>0</v>
      </c>
      <c r="O115" s="128">
        <f>SUM(O109:O114)</f>
        <v>0</v>
      </c>
      <c r="P115" s="129">
        <f>SUM(P109:P114)</f>
        <v>0</v>
      </c>
      <c r="Q115" s="218">
        <f>SUM(Q111:Q114)</f>
        <v>60</v>
      </c>
      <c r="R115" s="214">
        <f>SUM(R111:R114)</f>
        <v>300000</v>
      </c>
      <c r="S115" s="219">
        <f>SUM(S100:S114)</f>
        <v>0</v>
      </c>
      <c r="T115" s="214">
        <f>SUM(T100:T114)</f>
        <v>0</v>
      </c>
      <c r="U115" s="213">
        <f aca="true" t="shared" si="17" ref="U115:Z115">SUM(U101:U114)</f>
        <v>0</v>
      </c>
      <c r="V115" s="211">
        <f t="shared" si="17"/>
        <v>0</v>
      </c>
      <c r="W115" s="220">
        <f t="shared" si="17"/>
        <v>0</v>
      </c>
      <c r="X115" s="211">
        <f t="shared" si="17"/>
        <v>0</v>
      </c>
      <c r="Y115" s="219">
        <f t="shared" si="17"/>
        <v>0</v>
      </c>
      <c r="Z115" s="211">
        <f t="shared" si="17"/>
        <v>0</v>
      </c>
      <c r="AA115" s="219">
        <f>SUM(AA112:AA114)</f>
        <v>0</v>
      </c>
      <c r="AB115" s="211">
        <f>SUM(AB112:AB114)</f>
        <v>0</v>
      </c>
      <c r="AC115" s="211"/>
      <c r="AD115" s="211"/>
      <c r="AE115" s="17">
        <f>SUM(AE108:AE114)</f>
        <v>0</v>
      </c>
      <c r="AF115" s="17">
        <f>SUM(AF108:AF114)</f>
        <v>0</v>
      </c>
      <c r="AG115" s="17">
        <f>SUM(AG108:AG114)</f>
        <v>0</v>
      </c>
      <c r="AH115" s="17">
        <f>SUM(AH108:AH114)</f>
        <v>0</v>
      </c>
      <c r="AI115" s="37">
        <f>SUM(AI100:AI114)</f>
        <v>396800</v>
      </c>
    </row>
    <row r="116" spans="1:35" ht="13.5" customHeight="1" thickTop="1">
      <c r="A116" s="38"/>
      <c r="B116" s="38"/>
      <c r="C116" s="55"/>
      <c r="D116" s="40"/>
      <c r="E116" s="168"/>
      <c r="F116" s="169"/>
      <c r="G116" s="170"/>
      <c r="H116" s="169"/>
      <c r="I116" s="171"/>
      <c r="J116" s="172"/>
      <c r="K116" s="172"/>
      <c r="L116" s="172"/>
      <c r="M116" s="172"/>
      <c r="N116" s="172"/>
      <c r="O116" s="172"/>
      <c r="P116" s="172"/>
      <c r="Q116" s="173"/>
      <c r="R116" s="172"/>
      <c r="S116" s="174"/>
      <c r="T116" s="172"/>
      <c r="U116" s="171"/>
      <c r="V116" s="169"/>
      <c r="W116" s="221"/>
      <c r="X116" s="169"/>
      <c r="Y116" s="174"/>
      <c r="Z116" s="169"/>
      <c r="AA116" s="174"/>
      <c r="AB116" s="169"/>
      <c r="AC116" s="169"/>
      <c r="AD116" s="169"/>
      <c r="AE116" s="40"/>
      <c r="AF116" s="40"/>
      <c r="AG116" s="40"/>
      <c r="AH116" s="40"/>
      <c r="AI116" s="41"/>
    </row>
    <row r="117" spans="1:35" ht="13.5" customHeight="1">
      <c r="A117" s="42"/>
      <c r="B117" s="42"/>
      <c r="C117" s="302"/>
      <c r="D117" s="44"/>
      <c r="E117" s="175"/>
      <c r="F117" s="176"/>
      <c r="G117" s="177"/>
      <c r="H117" s="176"/>
      <c r="I117" s="178"/>
      <c r="J117" s="179"/>
      <c r="K117" s="179"/>
      <c r="L117" s="179"/>
      <c r="M117" s="179"/>
      <c r="N117" s="179"/>
      <c r="O117" s="179"/>
      <c r="P117" s="179"/>
      <c r="Q117" s="180"/>
      <c r="R117" s="179"/>
      <c r="S117" s="181"/>
      <c r="T117" s="179"/>
      <c r="U117" s="178"/>
      <c r="V117" s="176"/>
      <c r="W117" s="303"/>
      <c r="X117" s="176"/>
      <c r="Y117" s="181"/>
      <c r="Z117" s="176"/>
      <c r="AA117" s="181"/>
      <c r="AB117" s="176"/>
      <c r="AC117" s="176"/>
      <c r="AD117" s="176"/>
      <c r="AE117" s="44"/>
      <c r="AF117" s="44"/>
      <c r="AG117" s="44"/>
      <c r="AH117" s="44"/>
      <c r="AI117" s="45"/>
    </row>
    <row r="118" spans="1:35" ht="13.5" customHeight="1">
      <c r="A118" s="42"/>
      <c r="B118" s="42"/>
      <c r="C118" s="302"/>
      <c r="D118" s="44"/>
      <c r="E118" s="175"/>
      <c r="F118" s="176"/>
      <c r="G118" s="177"/>
      <c r="H118" s="176"/>
      <c r="I118" s="178"/>
      <c r="J118" s="179"/>
      <c r="K118" s="179"/>
      <c r="L118" s="179"/>
      <c r="M118" s="179"/>
      <c r="N118" s="179"/>
      <c r="O118" s="179"/>
      <c r="P118" s="179"/>
      <c r="Q118" s="180"/>
      <c r="R118" s="179"/>
      <c r="S118" s="181"/>
      <c r="T118" s="179"/>
      <c r="U118" s="178"/>
      <c r="V118" s="176"/>
      <c r="W118" s="303"/>
      <c r="X118" s="176"/>
      <c r="Y118" s="181"/>
      <c r="Z118" s="176"/>
      <c r="AA118" s="181"/>
      <c r="AB118" s="176"/>
      <c r="AC118" s="176"/>
      <c r="AD118" s="176"/>
      <c r="AE118" s="44"/>
      <c r="AF118" s="44"/>
      <c r="AG118" s="44"/>
      <c r="AH118" s="44"/>
      <c r="AI118" s="45"/>
    </row>
    <row r="119" spans="1:35" ht="13.5" customHeight="1" thickBot="1">
      <c r="A119" s="42"/>
      <c r="B119" s="42"/>
      <c r="C119" s="302"/>
      <c r="D119" s="44"/>
      <c r="E119" s="175"/>
      <c r="F119" s="176"/>
      <c r="G119" s="177"/>
      <c r="H119" s="176"/>
      <c r="I119" s="178"/>
      <c r="J119" s="179"/>
      <c r="K119" s="179"/>
      <c r="L119" s="179"/>
      <c r="M119" s="179"/>
      <c r="N119" s="179"/>
      <c r="O119" s="179"/>
      <c r="P119" s="179"/>
      <c r="Q119" s="180"/>
      <c r="R119" s="179"/>
      <c r="S119" s="181"/>
      <c r="T119" s="179"/>
      <c r="U119" s="178"/>
      <c r="V119" s="176"/>
      <c r="W119" s="303"/>
      <c r="X119" s="176"/>
      <c r="Y119" s="181"/>
      <c r="Z119" s="176"/>
      <c r="AA119" s="181"/>
      <c r="AB119" s="176"/>
      <c r="AC119" s="176"/>
      <c r="AD119" s="176"/>
      <c r="AE119" s="44"/>
      <c r="AF119" s="44"/>
      <c r="AG119" s="44"/>
      <c r="AH119" s="44"/>
      <c r="AI119" s="45"/>
    </row>
    <row r="120" spans="1:35" ht="12.75" customHeight="1">
      <c r="A120" s="648" t="s">
        <v>74</v>
      </c>
      <c r="B120" s="639" t="s">
        <v>19</v>
      </c>
      <c r="C120" s="56" t="s">
        <v>95</v>
      </c>
      <c r="D120" s="716" t="s">
        <v>142</v>
      </c>
      <c r="E120" s="133"/>
      <c r="F120" s="134"/>
      <c r="G120" s="135"/>
      <c r="H120" s="134"/>
      <c r="I120" s="136"/>
      <c r="J120" s="137"/>
      <c r="K120" s="137"/>
      <c r="L120" s="137"/>
      <c r="M120" s="137"/>
      <c r="N120" s="137"/>
      <c r="O120" s="137"/>
      <c r="P120" s="137"/>
      <c r="Q120" s="139"/>
      <c r="R120" s="137"/>
      <c r="S120" s="140"/>
      <c r="T120" s="137"/>
      <c r="U120" s="136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9"/>
      <c r="AF120" s="19"/>
      <c r="AG120" s="19"/>
      <c r="AH120" s="19"/>
      <c r="AI120" s="94">
        <f aca="true" t="shared" si="18" ref="AI120:AI125">SUM(F120+H120+J120+L120+N120+P120+R120+T120+Z120+AF120+AH120)</f>
        <v>0</v>
      </c>
    </row>
    <row r="121" spans="1:35" ht="12.75">
      <c r="A121" s="648"/>
      <c r="B121" s="639"/>
      <c r="C121" s="57" t="s">
        <v>96</v>
      </c>
      <c r="D121" s="716"/>
      <c r="E121" s="141">
        <v>4</v>
      </c>
      <c r="F121" s="120">
        <v>8000</v>
      </c>
      <c r="G121" s="142"/>
      <c r="H121" s="120"/>
      <c r="I121" s="143"/>
      <c r="J121" s="144"/>
      <c r="K121" s="222">
        <v>3</v>
      </c>
      <c r="L121" s="223">
        <v>4500</v>
      </c>
      <c r="M121" s="223"/>
      <c r="N121" s="223"/>
      <c r="O121" s="144"/>
      <c r="P121" s="144"/>
      <c r="Q121" s="145"/>
      <c r="R121" s="144"/>
      <c r="S121" s="146"/>
      <c r="T121" s="144"/>
      <c r="U121" s="143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"/>
      <c r="AF121" s="12"/>
      <c r="AG121" s="12"/>
      <c r="AH121" s="12"/>
      <c r="AI121" s="285">
        <f t="shared" si="18"/>
        <v>12500</v>
      </c>
    </row>
    <row r="122" spans="1:35" ht="12.75">
      <c r="A122" s="648"/>
      <c r="B122" s="639"/>
      <c r="C122" s="57" t="s">
        <v>97</v>
      </c>
      <c r="D122" s="716"/>
      <c r="E122" s="141">
        <v>1</v>
      </c>
      <c r="F122" s="120">
        <v>3000</v>
      </c>
      <c r="G122" s="142"/>
      <c r="H122" s="120"/>
      <c r="I122" s="143">
        <v>3</v>
      </c>
      <c r="J122" s="144">
        <v>4500</v>
      </c>
      <c r="K122" s="222">
        <v>8</v>
      </c>
      <c r="L122" s="223">
        <v>12000</v>
      </c>
      <c r="M122" s="223"/>
      <c r="N122" s="223"/>
      <c r="O122" s="222">
        <v>1</v>
      </c>
      <c r="P122" s="144">
        <v>4500</v>
      </c>
      <c r="Q122" s="145"/>
      <c r="R122" s="144"/>
      <c r="S122" s="146"/>
      <c r="T122" s="144"/>
      <c r="U122" s="143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"/>
      <c r="AF122" s="12"/>
      <c r="AG122" s="12"/>
      <c r="AH122" s="12"/>
      <c r="AI122" s="285">
        <f t="shared" si="18"/>
        <v>24000</v>
      </c>
    </row>
    <row r="123" spans="1:35" ht="12.75">
      <c r="A123" s="648"/>
      <c r="B123" s="639"/>
      <c r="C123" s="58" t="s">
        <v>98</v>
      </c>
      <c r="D123" s="716"/>
      <c r="E123" s="148">
        <v>1</v>
      </c>
      <c r="F123" s="149">
        <v>3000</v>
      </c>
      <c r="G123" s="150"/>
      <c r="H123" s="149"/>
      <c r="I123" s="151"/>
      <c r="J123" s="152"/>
      <c r="K123" s="224"/>
      <c r="L123" s="225"/>
      <c r="M123" s="225"/>
      <c r="N123" s="225"/>
      <c r="O123" s="224"/>
      <c r="P123" s="152"/>
      <c r="Q123" s="153"/>
      <c r="R123" s="152"/>
      <c r="S123" s="154"/>
      <c r="T123" s="152"/>
      <c r="U123" s="151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22"/>
      <c r="AF123" s="22"/>
      <c r="AG123" s="22"/>
      <c r="AH123" s="22"/>
      <c r="AI123" s="285">
        <f t="shared" si="18"/>
        <v>3000</v>
      </c>
    </row>
    <row r="124" spans="1:35" ht="12.75">
      <c r="A124" s="648"/>
      <c r="B124" s="639"/>
      <c r="C124" s="57" t="s">
        <v>99</v>
      </c>
      <c r="D124" s="716"/>
      <c r="E124" s="226">
        <v>4</v>
      </c>
      <c r="F124" s="227">
        <v>7500</v>
      </c>
      <c r="G124" s="228"/>
      <c r="H124" s="227"/>
      <c r="I124" s="229"/>
      <c r="J124" s="230"/>
      <c r="K124" s="231">
        <v>2</v>
      </c>
      <c r="L124" s="232">
        <v>2000</v>
      </c>
      <c r="M124" s="232"/>
      <c r="N124" s="232"/>
      <c r="O124" s="231"/>
      <c r="P124" s="230"/>
      <c r="Q124" s="233">
        <v>25</v>
      </c>
      <c r="R124" s="232">
        <v>125000</v>
      </c>
      <c r="S124" s="234"/>
      <c r="T124" s="235"/>
      <c r="U124" s="229"/>
      <c r="V124" s="236"/>
      <c r="W124" s="237"/>
      <c r="X124" s="237"/>
      <c r="Y124" s="237"/>
      <c r="Z124" s="237"/>
      <c r="AA124" s="237"/>
      <c r="AB124" s="237"/>
      <c r="AC124" s="237"/>
      <c r="AD124" s="237"/>
      <c r="AE124" s="87"/>
      <c r="AF124" s="59"/>
      <c r="AG124" s="59"/>
      <c r="AH124" s="88"/>
      <c r="AI124" s="285">
        <f t="shared" si="18"/>
        <v>134500</v>
      </c>
    </row>
    <row r="125" spans="1:35" ht="13.5" thickBot="1">
      <c r="A125" s="649"/>
      <c r="B125" s="640"/>
      <c r="C125" s="58" t="s">
        <v>100</v>
      </c>
      <c r="D125" s="758"/>
      <c r="E125" s="238"/>
      <c r="F125" s="239"/>
      <c r="G125" s="240"/>
      <c r="H125" s="239"/>
      <c r="I125" s="241">
        <v>3</v>
      </c>
      <c r="J125" s="242">
        <v>4500</v>
      </c>
      <c r="K125" s="243"/>
      <c r="L125" s="242"/>
      <c r="M125" s="244"/>
      <c r="N125" s="242"/>
      <c r="O125" s="243"/>
      <c r="P125" s="242"/>
      <c r="Q125" s="245"/>
      <c r="R125" s="246"/>
      <c r="S125" s="247"/>
      <c r="T125" s="246"/>
      <c r="U125" s="241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60"/>
      <c r="AF125" s="99"/>
      <c r="AG125" s="99"/>
      <c r="AH125" s="60"/>
      <c r="AI125" s="93">
        <f t="shared" si="18"/>
        <v>4500</v>
      </c>
    </row>
    <row r="126" spans="1:35" ht="13.5" thickBot="1">
      <c r="A126" s="61"/>
      <c r="B126" s="62"/>
      <c r="C126" s="63" t="s">
        <v>124</v>
      </c>
      <c r="D126" s="64"/>
      <c r="E126" s="198">
        <f>SUM(E121:E125)</f>
        <v>10</v>
      </c>
      <c r="F126" s="196">
        <f>SUM(F121:F125)</f>
        <v>21500</v>
      </c>
      <c r="G126" s="197"/>
      <c r="H126" s="196"/>
      <c r="I126" s="198">
        <f>SUM(I121:I125)</f>
        <v>6</v>
      </c>
      <c r="J126" s="199">
        <f>SUM(J121:J125)</f>
        <v>9000</v>
      </c>
      <c r="K126" s="249">
        <f>SUM(K121:K125)</f>
        <v>13</v>
      </c>
      <c r="L126" s="250">
        <f>SUM(L121:L125)</f>
        <v>18500</v>
      </c>
      <c r="M126" s="251">
        <f>SUM(M125)</f>
        <v>0</v>
      </c>
      <c r="N126" s="250">
        <f>SUM(N125)</f>
        <v>0</v>
      </c>
      <c r="O126" s="249">
        <f>SUM(O122:O125)</f>
        <v>1</v>
      </c>
      <c r="P126" s="199">
        <f>SUM(P122:P125)</f>
        <v>4500</v>
      </c>
      <c r="Q126" s="200">
        <f>SUM(Q124:Q125)</f>
        <v>25</v>
      </c>
      <c r="R126" s="199">
        <f>SUM(R124:R125)</f>
        <v>125000</v>
      </c>
      <c r="S126" s="201">
        <f>SUM(S121:S125)</f>
        <v>0</v>
      </c>
      <c r="T126" s="199">
        <f>SUM(T121:T125)</f>
        <v>0</v>
      </c>
      <c r="U126" s="198">
        <f>SUM(U123:U125)</f>
        <v>0</v>
      </c>
      <c r="V126" s="196">
        <f>SUM(V123:V125)</f>
        <v>0</v>
      </c>
      <c r="W126" s="252"/>
      <c r="X126" s="252"/>
      <c r="Y126" s="252"/>
      <c r="Z126" s="252"/>
      <c r="AA126" s="201">
        <f>SUM(AA120:AA125)</f>
        <v>0</v>
      </c>
      <c r="AB126" s="196">
        <f>SUM(AB120:AB125)</f>
        <v>0</v>
      </c>
      <c r="AC126" s="252"/>
      <c r="AD126" s="252"/>
      <c r="AE126" s="17">
        <f>SUM(AE116:AE125)</f>
        <v>0</v>
      </c>
      <c r="AF126" s="17">
        <f>SUM(AF116:AF125)</f>
        <v>0</v>
      </c>
      <c r="AG126" s="17">
        <f>SUM(AG116:AG125)</f>
        <v>0</v>
      </c>
      <c r="AH126" s="17">
        <f>SUM(AH116:AH125)</f>
        <v>0</v>
      </c>
      <c r="AI126" s="65">
        <f>SUM(AI120:AI125)</f>
        <v>178500</v>
      </c>
    </row>
    <row r="127" spans="1:35" ht="13.5" thickBot="1">
      <c r="A127" s="66" t="s">
        <v>121</v>
      </c>
      <c r="B127" s="67"/>
      <c r="C127" s="68" t="s">
        <v>121</v>
      </c>
      <c r="D127" s="304" t="s">
        <v>143</v>
      </c>
      <c r="E127" s="307">
        <v>19</v>
      </c>
      <c r="F127" s="308">
        <v>25700</v>
      </c>
      <c r="G127" s="254"/>
      <c r="H127" s="253"/>
      <c r="I127" s="255"/>
      <c r="J127" s="256"/>
      <c r="K127" s="256"/>
      <c r="L127" s="256"/>
      <c r="M127" s="256"/>
      <c r="N127" s="256"/>
      <c r="O127" s="256"/>
      <c r="P127" s="256"/>
      <c r="Q127" s="257"/>
      <c r="R127" s="256"/>
      <c r="S127" s="258"/>
      <c r="T127" s="256"/>
      <c r="U127" s="255"/>
      <c r="V127" s="259"/>
      <c r="W127" s="259"/>
      <c r="X127" s="259"/>
      <c r="Y127" s="259"/>
      <c r="Z127" s="259"/>
      <c r="AA127" s="260"/>
      <c r="AB127" s="260"/>
      <c r="AC127" s="260"/>
      <c r="AD127" s="260"/>
      <c r="AE127" s="69"/>
      <c r="AF127" s="69"/>
      <c r="AG127" s="69"/>
      <c r="AH127" s="69"/>
      <c r="AI127" s="309">
        <f>SUM(F127+H127+J127+L127+N127+P127+R127+T127+Z127+AF127+AH127)</f>
        <v>25700</v>
      </c>
    </row>
    <row r="128" spans="1:35" ht="13.5" thickBot="1">
      <c r="A128" s="70" t="s">
        <v>138</v>
      </c>
      <c r="B128" s="71"/>
      <c r="C128" s="72" t="s">
        <v>138</v>
      </c>
      <c r="D128" s="305" t="s">
        <v>143</v>
      </c>
      <c r="E128" s="261"/>
      <c r="F128" s="262"/>
      <c r="G128" s="263"/>
      <c r="H128" s="262"/>
      <c r="I128" s="264"/>
      <c r="J128" s="265"/>
      <c r="K128" s="265"/>
      <c r="L128" s="265"/>
      <c r="M128" s="265"/>
      <c r="N128" s="265"/>
      <c r="O128" s="265"/>
      <c r="P128" s="265"/>
      <c r="Q128" s="266"/>
      <c r="R128" s="265"/>
      <c r="S128" s="267"/>
      <c r="T128" s="265"/>
      <c r="U128" s="264"/>
      <c r="V128" s="268"/>
      <c r="W128" s="268"/>
      <c r="X128" s="268"/>
      <c r="Y128" s="268"/>
      <c r="Z128" s="269"/>
      <c r="AA128" s="270"/>
      <c r="AB128" s="270"/>
      <c r="AC128" s="270"/>
      <c r="AD128" s="270"/>
      <c r="AE128" s="73"/>
      <c r="AF128" s="73"/>
      <c r="AG128" s="73"/>
      <c r="AH128" s="73"/>
      <c r="AI128" s="100">
        <f>SUM(F128+J128+R128+T128+V128+X128+Z128+AB128+AD128)</f>
        <v>0</v>
      </c>
    </row>
    <row r="129" spans="1:37" ht="21.75" customHeight="1" thickBot="1" thickTop="1">
      <c r="A129" s="74"/>
      <c r="B129" s="75"/>
      <c r="C129" s="76" t="s">
        <v>122</v>
      </c>
      <c r="D129" s="77"/>
      <c r="E129" s="271">
        <f aca="true" t="shared" si="19" ref="E129:T129">SUM(E16+E28+E40+E51+E62+E74+E90+E99+E115+E126+E127+E128)</f>
        <v>379</v>
      </c>
      <c r="F129" s="272">
        <f t="shared" si="19"/>
        <v>740443.54</v>
      </c>
      <c r="G129" s="271">
        <f t="shared" si="19"/>
        <v>300</v>
      </c>
      <c r="H129" s="272">
        <f t="shared" si="19"/>
        <v>180000</v>
      </c>
      <c r="I129" s="271">
        <f t="shared" si="19"/>
        <v>45</v>
      </c>
      <c r="J129" s="272">
        <f t="shared" si="19"/>
        <v>67000</v>
      </c>
      <c r="K129" s="271">
        <f t="shared" si="19"/>
        <v>30</v>
      </c>
      <c r="L129" s="272">
        <f t="shared" si="19"/>
        <v>43500</v>
      </c>
      <c r="M129" s="271">
        <f t="shared" si="19"/>
        <v>0</v>
      </c>
      <c r="N129" s="272">
        <f t="shared" si="19"/>
        <v>0</v>
      </c>
      <c r="O129" s="271">
        <f t="shared" si="19"/>
        <v>1</v>
      </c>
      <c r="P129" s="272">
        <f t="shared" si="19"/>
        <v>4500</v>
      </c>
      <c r="Q129" s="271">
        <f t="shared" si="19"/>
        <v>404</v>
      </c>
      <c r="R129" s="272">
        <f t="shared" si="19"/>
        <v>2155000</v>
      </c>
      <c r="S129" s="271">
        <f t="shared" si="19"/>
        <v>98</v>
      </c>
      <c r="T129" s="272">
        <f t="shared" si="19"/>
        <v>148326</v>
      </c>
      <c r="U129" s="273">
        <f>SUM(U16+U28+U40+U51+U62+U74+U90+U99+U115+U126+U127)</f>
        <v>0</v>
      </c>
      <c r="V129" s="272">
        <f>SUM(V16+V28+V40+V51+V62+V74+V90+V99+V115+V126+V127)</f>
        <v>0</v>
      </c>
      <c r="W129" s="273">
        <f>SUM(W16+W28+W40+W51+W62+W74+W90+W99+W115+W126+W127)</f>
        <v>0</v>
      </c>
      <c r="X129" s="272">
        <f>SUM(X16+X28+X40+X51+X62+X74+X90+X99+X115+X126+X127)</f>
        <v>0</v>
      </c>
      <c r="Y129" s="271">
        <f>SUM(Y16+Y28+Y40+Y51+Y62+Y74+Y90+Y99+Y115+Y126+Y127+Y128)</f>
        <v>996</v>
      </c>
      <c r="Z129" s="272">
        <f>SUM(Z16+Z28+Z40+Z51+Z62+Z74+Z90+Z99+Z115+Z126+Z127+Z128)</f>
        <v>104880</v>
      </c>
      <c r="AA129" s="273">
        <f>SUM(AA16+AA28+AA40+AA51+AA62+AA74+AA90+AA99+AA115+AA126+AA127)</f>
        <v>0</v>
      </c>
      <c r="AB129" s="272">
        <f>SUM(AB16+AB28+AB40+AB51+AB62+AB74+AB90+AB99+AB115+AB126+AB127)</f>
        <v>0</v>
      </c>
      <c r="AC129" s="273">
        <f>SUM(AC16+AC28+AC40+AC51+AC62+AC74+AC90+AC99+AC115+AC126+AC127)</f>
        <v>0</v>
      </c>
      <c r="AD129" s="274">
        <f>SUM(AD16+AD28+AD40+AD51+AD62+AD74+AD90+AD99+AD115+AD126+AD127)</f>
        <v>0</v>
      </c>
      <c r="AE129" s="306">
        <f>SUM(AE16+AE28+AE40+AE51+AE62+AE74+AE90+AE99+AE115+AE126+AE127+AE128)</f>
        <v>5653</v>
      </c>
      <c r="AF129" s="272">
        <f>SUM(AF16+AF28+AF40+AF51+AF62+AF74+AF90+AF99+AF115+AF126+AF127+AF128)</f>
        <v>13843200</v>
      </c>
      <c r="AG129" s="306">
        <f>SUM(AG16+AG28+AG40+AG51+AG62+AG74+AG90+AG99+AG115+AG126+AG127+AG128)</f>
        <v>5653</v>
      </c>
      <c r="AH129" s="272">
        <f>SUM(AH16+AH28+AH40+AH51+AH62+AH74+AH90+AH99+AH115+AH126+AH127+AH128)</f>
        <v>16550800</v>
      </c>
      <c r="AI129" s="78">
        <f>SUM(AI128+AI127+AI126+AI115+AI99+AI90+AI74+AI62+AI51+AI40+AI28+AI16)</f>
        <v>33837649.54</v>
      </c>
      <c r="AJ129" s="3">
        <v>33837649.54</v>
      </c>
      <c r="AK129" s="101"/>
    </row>
    <row r="130" spans="5:37" ht="13.5" thickTop="1"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6"/>
      <c r="V130" s="275"/>
      <c r="W130" s="275"/>
      <c r="X130" s="275"/>
      <c r="Y130" s="275"/>
      <c r="Z130" s="275"/>
      <c r="AA130" s="275"/>
      <c r="AB130" s="275"/>
      <c r="AC130" s="275"/>
      <c r="AD130" s="275"/>
      <c r="AI130" s="81"/>
      <c r="AK130" s="101"/>
    </row>
    <row r="131" spans="5:30" ht="12.75"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6"/>
      <c r="V131" s="275"/>
      <c r="W131" s="275"/>
      <c r="X131" s="275"/>
      <c r="Y131" s="275"/>
      <c r="Z131" s="275"/>
      <c r="AA131" s="275"/>
      <c r="AB131" s="275"/>
      <c r="AC131" s="275"/>
      <c r="AD131" s="275"/>
    </row>
    <row r="132" spans="1:30" ht="12.75">
      <c r="A132" s="1" t="s">
        <v>134</v>
      </c>
      <c r="E132" s="275"/>
      <c r="F132" s="275"/>
      <c r="G132" s="275"/>
      <c r="H132" s="275"/>
      <c r="I132" s="633" t="s">
        <v>115</v>
      </c>
      <c r="J132" s="633"/>
      <c r="K132" s="315"/>
      <c r="L132" s="315"/>
      <c r="M132" s="315"/>
      <c r="N132" s="315"/>
      <c r="O132" s="315"/>
      <c r="P132" s="315"/>
      <c r="Q132" s="275"/>
      <c r="R132" s="275"/>
      <c r="S132" s="275"/>
      <c r="T132" s="275"/>
      <c r="U132" s="276"/>
      <c r="V132" s="275"/>
      <c r="W132" s="275"/>
      <c r="X132" s="275"/>
      <c r="Y132" s="633" t="s">
        <v>135</v>
      </c>
      <c r="Z132" s="633"/>
      <c r="AA132" s="275"/>
      <c r="AB132" s="275"/>
      <c r="AC132" s="275"/>
      <c r="AD132" s="275"/>
    </row>
    <row r="133" spans="5:30" ht="12.75"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</row>
    <row r="134" spans="5:30" ht="12.75"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</row>
    <row r="135" spans="5:30" ht="12.75"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</row>
    <row r="136" spans="1:30" ht="12.75">
      <c r="A136" s="702" t="s">
        <v>136</v>
      </c>
      <c r="B136" s="702"/>
      <c r="C136" s="702"/>
      <c r="D136" s="82"/>
      <c r="E136" s="278"/>
      <c r="F136" s="279"/>
      <c r="G136" s="279"/>
      <c r="H136" s="279"/>
      <c r="I136" s="710" t="s">
        <v>119</v>
      </c>
      <c r="J136" s="710"/>
      <c r="K136" s="310"/>
      <c r="L136" s="310"/>
      <c r="M136" s="310"/>
      <c r="N136" s="310"/>
      <c r="O136" s="310"/>
      <c r="P136" s="310"/>
      <c r="Q136" s="279"/>
      <c r="R136" s="279"/>
      <c r="S136" s="279"/>
      <c r="T136" s="279"/>
      <c r="U136" s="279"/>
      <c r="V136" s="279"/>
      <c r="W136" s="279"/>
      <c r="X136" s="279"/>
      <c r="Y136" s="710" t="s">
        <v>116</v>
      </c>
      <c r="Z136" s="710"/>
      <c r="AA136" s="278"/>
      <c r="AB136" s="281"/>
      <c r="AC136" s="275" t="s">
        <v>126</v>
      </c>
      <c r="AD136" s="275"/>
    </row>
    <row r="137" spans="1:30" ht="12.75">
      <c r="A137" s="700" t="s">
        <v>137</v>
      </c>
      <c r="B137" s="700"/>
      <c r="C137" s="700"/>
      <c r="D137" s="83"/>
      <c r="E137" s="279"/>
      <c r="F137" s="279"/>
      <c r="G137" s="279"/>
      <c r="H137" s="279"/>
      <c r="I137" s="632" t="s">
        <v>125</v>
      </c>
      <c r="J137" s="632"/>
      <c r="K137" s="311"/>
      <c r="L137" s="311"/>
      <c r="M137" s="311"/>
      <c r="N137" s="311"/>
      <c r="O137" s="311"/>
      <c r="P137" s="311"/>
      <c r="Q137" s="279"/>
      <c r="R137" s="279"/>
      <c r="S137" s="279"/>
      <c r="T137" s="279"/>
      <c r="U137" s="279"/>
      <c r="V137" s="279"/>
      <c r="W137" s="279"/>
      <c r="X137" s="279"/>
      <c r="Y137" s="632" t="s">
        <v>117</v>
      </c>
      <c r="Z137" s="632"/>
      <c r="AA137" s="279"/>
      <c r="AB137" s="275"/>
      <c r="AC137" s="275" t="s">
        <v>117</v>
      </c>
      <c r="AD137" s="275"/>
    </row>
    <row r="138" spans="5:30" ht="12.75"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</row>
    <row r="139" spans="5:30" ht="12.75"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</row>
    <row r="140" spans="5:30" ht="12.75"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</row>
    <row r="141" spans="5:30" ht="12.75"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</row>
    <row r="142" spans="5:30" ht="12.75"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</row>
    <row r="143" spans="5:30" ht="12.75"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</row>
    <row r="144" spans="5:30" ht="12.75"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</row>
    <row r="145" spans="5:30" ht="12.75"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</row>
    <row r="146" spans="5:30" ht="12.75"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</row>
    <row r="147" spans="5:30" ht="12.75"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</row>
    <row r="148" spans="5:30" ht="12.75"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</row>
    <row r="149" spans="5:30" ht="12.75"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</row>
    <row r="150" spans="5:30" ht="12.75"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</row>
    <row r="151" spans="5:30" ht="12.75"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</row>
    <row r="152" spans="5:30" ht="12.75"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</row>
    <row r="153" spans="5:30" ht="12.75"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</row>
    <row r="154" spans="5:30" ht="12.75"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</row>
    <row r="155" spans="5:30" ht="12.75"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</row>
    <row r="156" spans="5:30" ht="12.75"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</row>
    <row r="157" spans="5:30" ht="12.75"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</row>
    <row r="158" spans="5:30" ht="12.75"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</row>
    <row r="159" spans="5:30" ht="12.75"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</row>
    <row r="160" spans="5:30" ht="12.75"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</row>
    <row r="161" spans="5:30" ht="12.75"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</row>
    <row r="162" spans="5:30" ht="12.75"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</row>
    <row r="163" spans="5:30" ht="12.75"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</row>
    <row r="164" spans="5:30" ht="12.75"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</row>
    <row r="165" spans="5:30" ht="12.75"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</row>
    <row r="166" spans="5:30" ht="12.75"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</row>
    <row r="167" spans="5:30" ht="12.75"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</row>
    <row r="168" spans="5:30" ht="12.75"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</row>
    <row r="169" spans="5:30" ht="12.75"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</row>
    <row r="170" spans="5:30" ht="12.75"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</row>
    <row r="171" spans="5:30" ht="12.75"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</row>
    <row r="172" spans="5:30" ht="12.75"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</row>
    <row r="173" spans="5:30" ht="12.75"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</row>
    <row r="174" spans="5:30" ht="12.75"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</row>
    <row r="175" spans="5:30" ht="12.75"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</row>
    <row r="176" spans="5:30" ht="12.75"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</row>
    <row r="177" spans="5:30" ht="12.75"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</row>
    <row r="178" spans="5:30" ht="12.75"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</row>
    <row r="179" spans="5:30" ht="12.75"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</row>
    <row r="180" spans="5:30" ht="12.75"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</row>
    <row r="181" spans="5:30" ht="12.75"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</row>
    <row r="182" spans="5:30" ht="12.75"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</row>
    <row r="183" spans="5:30" ht="12.75"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</row>
    <row r="184" spans="5:30" ht="12.75"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</row>
    <row r="185" spans="5:30" ht="12.75"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</row>
    <row r="186" spans="5:30" ht="12.75"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</row>
    <row r="187" spans="5:30" ht="12.75"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</row>
    <row r="188" spans="5:30" ht="12.75"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</row>
    <row r="189" spans="5:30" ht="12.75"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</row>
    <row r="190" spans="5:30" ht="12.75"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</row>
    <row r="191" spans="5:30" ht="12.75"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</row>
    <row r="192" spans="5:30" ht="12.75"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</row>
    <row r="193" spans="5:30" ht="12.75"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</row>
    <row r="194" spans="5:30" ht="12.75"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</row>
    <row r="195" spans="5:30" ht="12.75"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</row>
    <row r="196" spans="5:30" ht="12.75"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</row>
    <row r="197" spans="5:30" ht="12.75"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</row>
    <row r="198" spans="5:30" ht="12.75"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</row>
    <row r="199" spans="5:30" ht="12.75"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</row>
    <row r="200" spans="5:30" ht="12.75"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</row>
    <row r="201" spans="5:30" ht="12.75"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</row>
    <row r="202" spans="5:30" ht="12.75"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75"/>
      <c r="AC202" s="275"/>
      <c r="AD202" s="275"/>
    </row>
    <row r="203" spans="5:30" ht="12.75"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5"/>
    </row>
    <row r="204" spans="5:30" ht="12.75"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75"/>
      <c r="AC204" s="275"/>
      <c r="AD204" s="275"/>
    </row>
    <row r="205" spans="5:30" ht="12.75"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  <c r="AD205" s="275"/>
    </row>
    <row r="206" spans="5:30" ht="12.75"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  <c r="AD206" s="275"/>
    </row>
    <row r="207" spans="5:30" ht="12.75"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</row>
    <row r="208" spans="5:30" ht="12.75"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</row>
    <row r="209" spans="5:30" ht="12.75"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  <c r="AD209" s="275"/>
    </row>
    <row r="210" spans="5:30" ht="12.75"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</row>
    <row r="211" spans="5:30" ht="12.75"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  <c r="AD211" s="275"/>
    </row>
    <row r="212" spans="5:30" ht="12.75"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75"/>
      <c r="AC212" s="275"/>
      <c r="AD212" s="275"/>
    </row>
    <row r="213" spans="5:30" ht="12.75"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</row>
    <row r="214" spans="5:30" ht="12.75"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275"/>
      <c r="Z214" s="275"/>
      <c r="AA214" s="275"/>
      <c r="AB214" s="275"/>
      <c r="AC214" s="275"/>
      <c r="AD214" s="275"/>
    </row>
    <row r="215" spans="5:30" ht="12.75"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</row>
    <row r="216" spans="5:30" ht="12.75"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</row>
    <row r="217" spans="5:30" ht="12.75"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</row>
    <row r="218" spans="5:30" ht="12.75"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</row>
    <row r="219" spans="5:30" ht="12.75"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</row>
    <row r="220" spans="5:30" ht="12.75"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</row>
    <row r="221" spans="5:30" ht="12.75"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</row>
    <row r="222" spans="5:30" ht="12.75"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</row>
    <row r="223" spans="5:30" ht="12.75"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</row>
    <row r="224" spans="5:30" ht="12.75"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</row>
    <row r="225" spans="5:30" ht="12.75"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5"/>
    </row>
    <row r="226" spans="5:30" ht="12.75"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75"/>
      <c r="AC226" s="275"/>
      <c r="AD226" s="275"/>
    </row>
    <row r="227" spans="5:30" ht="12.75"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75"/>
      <c r="AC227" s="275"/>
      <c r="AD227" s="275"/>
    </row>
    <row r="228" spans="5:30" ht="12.75"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</row>
    <row r="229" spans="5:30" ht="12.75"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</row>
    <row r="230" spans="5:30" ht="12.75"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</row>
    <row r="231" spans="5:30" ht="12.75"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</row>
    <row r="232" spans="5:30" ht="12.75"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  <c r="AC232" s="275"/>
      <c r="AD232" s="275"/>
    </row>
    <row r="233" spans="5:30" ht="12.75"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</row>
    <row r="234" spans="5:30" ht="12.75"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</row>
    <row r="235" spans="5:30" ht="12.75"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  <c r="AC235" s="275"/>
      <c r="AD235" s="275"/>
    </row>
    <row r="236" spans="5:30" ht="12.75"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</row>
    <row r="237" spans="5:30" ht="12.75"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</row>
    <row r="238" spans="5:30" ht="12.75"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</row>
    <row r="239" spans="5:30" ht="12.75"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75"/>
      <c r="AC239" s="275"/>
      <c r="AD239" s="275"/>
    </row>
    <row r="240" spans="5:30" ht="12.75"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  <c r="AC240" s="275"/>
      <c r="AD240" s="275"/>
    </row>
    <row r="241" spans="5:30" ht="12.75"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  <c r="X241" s="275"/>
      <c r="Y241" s="275"/>
      <c r="Z241" s="275"/>
      <c r="AA241" s="275"/>
      <c r="AB241" s="275"/>
      <c r="AC241" s="275"/>
      <c r="AD241" s="275"/>
    </row>
    <row r="242" spans="5:30" ht="12.75"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75"/>
      <c r="AC242" s="275"/>
      <c r="AD242" s="275"/>
    </row>
    <row r="243" spans="5:30" ht="12.75"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  <c r="AD243" s="275"/>
    </row>
    <row r="244" spans="5:30" ht="12.75"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</row>
    <row r="245" spans="5:30" ht="12.75"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  <c r="AD245" s="275"/>
    </row>
    <row r="246" spans="5:30" ht="12.75"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5"/>
      <c r="AC246" s="275"/>
      <c r="AD246" s="275"/>
    </row>
    <row r="247" spans="5:30" ht="12.75"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5"/>
      <c r="AC247" s="275"/>
      <c r="AD247" s="275"/>
    </row>
    <row r="248" spans="5:30" ht="12.75"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</row>
    <row r="249" spans="5:30" ht="12.75"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75"/>
      <c r="AC249" s="275"/>
      <c r="AD249" s="275"/>
    </row>
    <row r="250" spans="5:30" ht="12.75"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</row>
    <row r="251" spans="5:30" ht="12.75"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75"/>
      <c r="AC251" s="275"/>
      <c r="AD251" s="275"/>
    </row>
    <row r="252" spans="5:30" ht="12.75"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</row>
    <row r="253" spans="5:30" ht="12.75"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</row>
    <row r="254" spans="5:30" ht="12.75"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</row>
  </sheetData>
  <sheetProtection/>
  <mergeCells count="69">
    <mergeCell ref="A137:C137"/>
    <mergeCell ref="I137:J137"/>
    <mergeCell ref="Y137:Z137"/>
    <mergeCell ref="A120:A125"/>
    <mergeCell ref="B120:B125"/>
    <mergeCell ref="D120:D125"/>
    <mergeCell ref="I132:J132"/>
    <mergeCell ref="Y132:Z132"/>
    <mergeCell ref="A136:C136"/>
    <mergeCell ref="I136:J136"/>
    <mergeCell ref="A82:A89"/>
    <mergeCell ref="B82:B89"/>
    <mergeCell ref="D82:D89"/>
    <mergeCell ref="Y136:Z136"/>
    <mergeCell ref="A91:A98"/>
    <mergeCell ref="B91:B98"/>
    <mergeCell ref="D91:D98"/>
    <mergeCell ref="A100:A114"/>
    <mergeCell ref="B100:B114"/>
    <mergeCell ref="D100:D114"/>
    <mergeCell ref="A52:A61"/>
    <mergeCell ref="B52:B61"/>
    <mergeCell ref="D52:D61"/>
    <mergeCell ref="A63:A73"/>
    <mergeCell ref="B63:B73"/>
    <mergeCell ref="D63:D73"/>
    <mergeCell ref="A29:A39"/>
    <mergeCell ref="B29:B39"/>
    <mergeCell ref="D29:D39"/>
    <mergeCell ref="A44:A50"/>
    <mergeCell ref="B44:B50"/>
    <mergeCell ref="D44:D50"/>
    <mergeCell ref="A10:A15"/>
    <mergeCell ref="B10:B15"/>
    <mergeCell ref="D10:D15"/>
    <mergeCell ref="Q7:Q9"/>
    <mergeCell ref="R7:R9"/>
    <mergeCell ref="A17:A27"/>
    <mergeCell ref="B17:B27"/>
    <mergeCell ref="D17:D27"/>
    <mergeCell ref="AI5:AI9"/>
    <mergeCell ref="E6:H6"/>
    <mergeCell ref="I6:P6"/>
    <mergeCell ref="Q6:R6"/>
    <mergeCell ref="S6:AB6"/>
    <mergeCell ref="AC6:AD6"/>
    <mergeCell ref="AA7:AB7"/>
    <mergeCell ref="AC7:AC9"/>
    <mergeCell ref="AD7:AD9"/>
    <mergeCell ref="AE7:AF8"/>
    <mergeCell ref="A1:AD1"/>
    <mergeCell ref="A2:AD2"/>
    <mergeCell ref="A5:A9"/>
    <mergeCell ref="B5:B9"/>
    <mergeCell ref="C5:C9"/>
    <mergeCell ref="D5:D9"/>
    <mergeCell ref="S7:T8"/>
    <mergeCell ref="U7:V7"/>
    <mergeCell ref="W7:X7"/>
    <mergeCell ref="Y7:Z8"/>
    <mergeCell ref="E5:AD5"/>
    <mergeCell ref="K7:L8"/>
    <mergeCell ref="M7:N8"/>
    <mergeCell ref="O7:P8"/>
    <mergeCell ref="AE6:AH6"/>
    <mergeCell ref="E7:F8"/>
    <mergeCell ref="G7:H8"/>
    <mergeCell ref="I7:J8"/>
    <mergeCell ref="AG7:A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Planning Officer I</cp:lastModifiedBy>
  <cp:lastPrinted>2013-04-12T03:19:40Z</cp:lastPrinted>
  <dcterms:created xsi:type="dcterms:W3CDTF">2008-09-01T21:42:39Z</dcterms:created>
  <dcterms:modified xsi:type="dcterms:W3CDTF">2013-07-09T08:53:01Z</dcterms:modified>
  <cp:category/>
  <cp:version/>
  <cp:contentType/>
  <cp:contentStatus/>
</cp:coreProperties>
</file>